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Inputs" sheetId="1" state="visible" r:id="rId1"/>
    <sheet name="Profile" sheetId="2" state="visible" r:id="rId2"/>
    <sheet name="pH_Solver" sheetId="3" state="visible" r:id="rId3"/>
    <sheet name="GoalSeek_Method" sheetId="4" state="visible" r:id="rId4"/>
    <sheet name="Optional_Macro" sheetId="5" state="visible" r:id="rId5"/>
  </sheets>
  <definedNames>
    <definedName name="SO2_ppb">Inputs!$B$5</definedName>
    <definedName name="H2O2_ppb">Inputs!$B$6</definedName>
    <definedName name="O3_ppb">Inputs!$B$7</definedName>
    <definedName name="HNO3_ppb">Inputs!$B$8</definedName>
    <definedName name="NH3_ppb">Inputs!$B$9</definedName>
    <definedName name="dt_min">Inputs!$B$10</definedName>
    <definedName name="LWC">Inputs!$B$12</definedName>
    <definedName name="Temp">Inputs!$B$13</definedName>
    <definedName name="Rgas">Inputs!$B$15</definedName>
    <definedName name="L_vol">Inputs!$B$16</definedName>
    <definedName name="RTL">Inputs!$B$17</definedName>
    <definedName name="ppb_to_M">Inputs!$B$18</definedName>
    <definedName name="S4_0">Inputs!$B$19</definedName>
    <definedName name="P_0">Inputs!$B$20</definedName>
    <definedName name="O_0">Inputs!$B$21</definedName>
    <definedName name="Ntot">Inputs!$B$22</definedName>
    <definedName name="Atot">Inputs!$B$23</definedName>
    <definedName name="H_SO2">Inputs!$B$25</definedName>
    <definedName name="Ka_S1">Inputs!$B$26</definedName>
    <definedName name="Ka_S2">Inputs!$B$27</definedName>
    <definedName name="H_H2O2">Inputs!$B$28</definedName>
    <definedName name="H_O3">Inputs!$B$29</definedName>
    <definedName name="H_NH3">Inputs!$B$30</definedName>
    <definedName name="K_NH3">Inputs!$B$31</definedName>
    <definedName name="K_w">Inputs!$B$32</definedName>
    <definedName name="K_HSO4">Inputs!$B$33</definedName>
    <definedName name="k_H2O2">Inputs!$B$34</definedName>
    <definedName name="Keq_H2O2">Inputs!$B$35</definedName>
    <definedName name="k_O3_a">Inputs!$B$36</definedName>
    <definedName name="k_O3_b">Inputs!$B$37</definedName>
    <definedName name="k_O3_c">Inputs!$B$38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00E+00"/>
    <numFmt numFmtId="165" formatCode="0.000"/>
    <numFmt numFmtId="166" formatCode="0.000000"/>
    <numFmt numFmtId="167" formatCode="0.00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  <font>
      <name val="Consolas"/>
    </font>
  </fonts>
  <fills count="4">
    <fill>
      <patternFill/>
    </fill>
    <fill>
      <patternFill patternType="gray125"/>
    </fill>
    <fill>
      <patternFill patternType="solid">
        <fgColor rgb="00FCE7D6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0" fillId="3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165" fontId="0" fillId="0" borderId="0" pivotButton="0" quotePrefix="0" xfId="0"/>
    <xf numFmtId="0" fontId="2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165" fontId="0" fillId="3" borderId="0" pivotButton="0" quotePrefix="0" xfId="0"/>
    <xf numFmtId="167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Raindrop pH vs time (S(IV) oxidation by H2O2 + O3)</a:t>
            </a:r>
          </a:p>
        </rich>
      </tx>
    </title>
    <plotArea>
      <scatterChart>
        <ser>
          <idx val="0"/>
          <order val="0"/>
          <tx>
            <strRef>
              <f>'Profile'!F1</f>
            </strRef>
          </tx>
          <spPr>
            <a:ln>
              <a:prstDash val="solid"/>
            </a:ln>
          </spPr>
          <marker>
            <symbol val="circle"/>
            <size val="4"/>
            <spPr>
              <a:ln>
                <a:prstDash val="solid"/>
              </a:ln>
            </spPr>
          </marker>
          <xVal>
            <numRef>
              <f>'Profile'!$A$2:$A$52</f>
            </numRef>
          </xVal>
          <yVal>
            <numRef>
              <f>'Profile'!$F$2:$F$52</f>
            </numRef>
          </yVal>
          <smooth val="1"/>
        </ser>
        <axId val="10"/>
        <axId val="20"/>
      </scatterChart>
      <valAx>
        <axId val="10"/>
        <scaling>
          <orientation val="minMax"/>
          <max val="50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Time (min)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  <max val="6.2"/>
          <min val="4.8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pH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25</col>
      <colOff>0</colOff>
      <row>1</row>
      <rowOff>0</rowOff>
    </from>
    <ext cx="576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8" customWidth="1" min="3" max="3"/>
    <col width="90" customWidth="1" min="4" max="4"/>
  </cols>
  <sheetData>
    <row r="1">
      <c r="A1" s="1" t="inlineStr">
        <is>
          <t>Raindrop pH profile: S(IV) oxidation by H2O2 + O3 (closed cloud parcel, 298 K)</t>
        </is>
      </c>
    </row>
    <row r="2">
      <c r="A2" t="inlineStr">
        <is>
          <t>Yellow cells = inputs you may change. Everything else recalculates automatically. Source of constants: Seinfeld &amp; Pandis, Atmospheric Chemistry &amp; Physics, Ch. 7.</t>
        </is>
      </c>
    </row>
    <row r="4">
      <c r="A4" s="2" t="inlineStr">
        <is>
          <t>GIVEN IN THE QUESTION (gas-phase mixing ratios)</t>
        </is>
      </c>
      <c r="B4" s="3" t="n"/>
      <c r="C4" s="3" t="n"/>
      <c r="D4" s="3" t="n"/>
    </row>
    <row r="5">
      <c r="A5" t="inlineStr">
        <is>
          <t>SO2_ppb</t>
        </is>
      </c>
      <c r="B5" s="4" t="n">
        <v>5</v>
      </c>
      <c r="C5" t="inlineStr">
        <is>
          <t>ppb</t>
        </is>
      </c>
      <c r="D5" t="inlineStr">
        <is>
          <t>total S(IV) = 5 ppb</t>
        </is>
      </c>
    </row>
    <row r="6">
      <c r="A6" t="inlineStr">
        <is>
          <t>H2O2_ppb</t>
        </is>
      </c>
      <c r="B6" s="4" t="n">
        <v>1</v>
      </c>
      <c r="C6" t="inlineStr">
        <is>
          <t>ppb</t>
        </is>
      </c>
      <c r="D6" t="inlineStr"/>
    </row>
    <row r="7">
      <c r="A7" t="inlineStr">
        <is>
          <t>O3_ppb</t>
        </is>
      </c>
      <c r="B7" s="4" t="n">
        <v>5</v>
      </c>
      <c r="C7" t="inlineStr">
        <is>
          <t>ppb</t>
        </is>
      </c>
      <c r="D7" t="inlineStr"/>
    </row>
    <row r="8">
      <c r="A8" t="inlineStr">
        <is>
          <t>HNO3_ppb</t>
        </is>
      </c>
      <c r="B8" s="4" t="n">
        <v>1</v>
      </c>
      <c r="C8" t="inlineStr">
        <is>
          <t>ppb</t>
        </is>
      </c>
      <c r="D8" t="inlineStr"/>
    </row>
    <row r="9">
      <c r="A9" t="inlineStr">
        <is>
          <t>NH3_ppb</t>
        </is>
      </c>
      <c r="B9" s="4" t="n">
        <v>5</v>
      </c>
      <c r="C9" t="inlineStr">
        <is>
          <t>ppb</t>
        </is>
      </c>
      <c r="D9" t="inlineStr">
        <is>
          <t>partly cut off in the photo; 5 ppb assumed</t>
        </is>
      </c>
    </row>
    <row r="10">
      <c r="A10" t="inlineStr">
        <is>
          <t>dt_min</t>
        </is>
      </c>
      <c r="B10" s="4" t="n">
        <v>1</v>
      </c>
      <c r="C10" t="inlineStr">
        <is>
          <t>min</t>
        </is>
      </c>
      <c r="D10" t="inlineStr">
        <is>
          <t>time step (row spacing)</t>
        </is>
      </c>
    </row>
    <row r="11">
      <c r="A11" s="2" t="inlineStr">
        <is>
          <t>ASSUMED (not in the question)</t>
        </is>
      </c>
      <c r="B11" s="3" t="n"/>
      <c r="C11" s="3" t="n"/>
      <c r="D11" s="3" t="n"/>
    </row>
    <row r="12">
      <c r="A12" t="inlineStr">
        <is>
          <t>LWC</t>
        </is>
      </c>
      <c r="B12" s="4" t="n">
        <v>0.2</v>
      </c>
      <c r="C12" t="inlineStr">
        <is>
          <t>g/m3</t>
        </is>
      </c>
      <c r="D12" t="inlineStr">
        <is>
          <t>cloud liquid water content; 0.2 gives pH = 6.08 at t = 0, i.e. the 'pH = 6' in the notes</t>
        </is>
      </c>
    </row>
    <row r="13">
      <c r="A13" t="inlineStr">
        <is>
          <t>Temp</t>
        </is>
      </c>
      <c r="B13" s="4" t="n">
        <v>298</v>
      </c>
      <c r="C13" t="inlineStr">
        <is>
          <t>K</t>
        </is>
      </c>
      <c r="D13" t="inlineStr"/>
    </row>
    <row r="14">
      <c r="A14" s="2" t="inlineStr">
        <is>
          <t>DERIVED</t>
        </is>
      </c>
      <c r="B14" s="3" t="n"/>
      <c r="C14" s="3" t="n"/>
      <c r="D14" s="3" t="n"/>
    </row>
    <row r="15">
      <c r="A15" t="inlineStr">
        <is>
          <t>Rgas</t>
        </is>
      </c>
      <c r="B15" t="n">
        <v>0.08205</v>
      </c>
      <c r="C15" t="inlineStr">
        <is>
          <t>L atm/(mol K)</t>
        </is>
      </c>
      <c r="D15" t="inlineStr"/>
    </row>
    <row r="16">
      <c r="A16" t="inlineStr">
        <is>
          <t>L_vol</t>
        </is>
      </c>
      <c r="B16" s="5">
        <f>LWC/1000000</f>
        <v/>
      </c>
      <c r="C16" t="inlineStr">
        <is>
          <t>m3 water / m3 air</t>
        </is>
      </c>
      <c r="D16" t="inlineStr">
        <is>
          <t>volume fraction of water</t>
        </is>
      </c>
    </row>
    <row r="17">
      <c r="A17" t="inlineStr">
        <is>
          <t>RTL</t>
        </is>
      </c>
      <c r="B17" s="5">
        <f>Rgas*Temp*L_vol</f>
        <v/>
      </c>
      <c r="C17" t="inlineStr">
        <is>
          <t>-</t>
        </is>
      </c>
      <c r="D17" t="inlineStr">
        <is>
          <t>used in every gas/liquid split</t>
        </is>
      </c>
    </row>
    <row r="18">
      <c r="A18" t="inlineStr">
        <is>
          <t>ppb_to_M</t>
        </is>
      </c>
      <c r="B18" s="5">
        <f>1/(1000000000*RTL)</f>
        <v/>
      </c>
      <c r="C18" t="inlineStr">
        <is>
          <t>M per ppb</t>
        </is>
      </c>
      <c r="D18" t="inlineStr">
        <is>
          <t>1 ppb fully dissolved, in mol per litre of WATER</t>
        </is>
      </c>
    </row>
    <row r="19">
      <c r="A19" t="inlineStr">
        <is>
          <t>S4_0</t>
        </is>
      </c>
      <c r="B19" s="5">
        <f>SO2_ppb*ppb_to_M</f>
        <v/>
      </c>
      <c r="C19" t="inlineStr">
        <is>
          <t>M</t>
        </is>
      </c>
      <c r="D19" t="inlineStr">
        <is>
          <t>total S(IV), gas + drop, per L water</t>
        </is>
      </c>
    </row>
    <row r="20">
      <c r="A20" t="inlineStr">
        <is>
          <t>P_0</t>
        </is>
      </c>
      <c r="B20" s="5">
        <f>H2O2_ppb*ppb_to_M</f>
        <v/>
      </c>
      <c r="C20" t="inlineStr">
        <is>
          <t>M</t>
        </is>
      </c>
      <c r="D20" t="inlineStr">
        <is>
          <t>total H2O2</t>
        </is>
      </c>
    </row>
    <row r="21">
      <c r="A21" t="inlineStr">
        <is>
          <t>O_0</t>
        </is>
      </c>
      <c r="B21" s="5">
        <f>O3_ppb*ppb_to_M</f>
        <v/>
      </c>
      <c r="C21" t="inlineStr">
        <is>
          <t>M</t>
        </is>
      </c>
      <c r="D21" t="inlineStr">
        <is>
          <t>total O3</t>
        </is>
      </c>
    </row>
    <row r="22">
      <c r="A22" t="inlineStr">
        <is>
          <t>Ntot</t>
        </is>
      </c>
      <c r="B22" s="5">
        <f>HNO3_ppb*ppb_to_M</f>
        <v/>
      </c>
      <c r="C22" t="inlineStr">
        <is>
          <t>M</t>
        </is>
      </c>
      <c r="D22" t="inlineStr">
        <is>
          <t>HNO3 is ~100% dissolved -&gt; all NO3-</t>
        </is>
      </c>
    </row>
    <row r="23">
      <c r="A23" t="inlineStr">
        <is>
          <t>Atot</t>
        </is>
      </c>
      <c r="B23" s="5">
        <f>NH3_ppb*ppb_to_M</f>
        <v/>
      </c>
      <c r="C23" t="inlineStr">
        <is>
          <t>M</t>
        </is>
      </c>
      <c r="D23" t="inlineStr">
        <is>
          <t>total ammonia, gas + drop</t>
        </is>
      </c>
    </row>
    <row r="24">
      <c r="A24" s="2" t="inlineStr">
        <is>
          <t>CONSTANTS (298 K)</t>
        </is>
      </c>
      <c r="B24" s="3" t="n"/>
      <c r="C24" s="3" t="n"/>
      <c r="D24" s="3" t="n"/>
    </row>
    <row r="25">
      <c r="A25" t="inlineStr">
        <is>
          <t>H_SO2</t>
        </is>
      </c>
      <c r="B25" t="n">
        <v>1.23</v>
      </c>
      <c r="C25" t="inlineStr">
        <is>
          <t>M/atm</t>
        </is>
      </c>
      <c r="D25" t="inlineStr">
        <is>
          <t>Henry: SO2</t>
        </is>
      </c>
    </row>
    <row r="26">
      <c r="A26" t="inlineStr">
        <is>
          <t>Ka_S1</t>
        </is>
      </c>
      <c r="B26" t="n">
        <v>0.013</v>
      </c>
      <c r="C26" t="inlineStr">
        <is>
          <t>M</t>
        </is>
      </c>
      <c r="D26" t="inlineStr">
        <is>
          <t>SO2.H2O &lt;-&gt; H+ + HSO3-</t>
        </is>
      </c>
    </row>
    <row r="27">
      <c r="A27" t="inlineStr">
        <is>
          <t>Ka_S2</t>
        </is>
      </c>
      <c r="B27" s="5" t="n">
        <v>6.6e-08</v>
      </c>
      <c r="C27" t="inlineStr">
        <is>
          <t>M</t>
        </is>
      </c>
      <c r="D27" t="inlineStr">
        <is>
          <t>HSO3- &lt;-&gt; H+ + SO3 2-</t>
        </is>
      </c>
    </row>
    <row r="28">
      <c r="A28" t="inlineStr">
        <is>
          <t>H_H2O2</t>
        </is>
      </c>
      <c r="B28" t="n">
        <v>74500</v>
      </c>
      <c r="C28" t="inlineStr">
        <is>
          <t>M/atm</t>
        </is>
      </c>
      <c r="D28" t="inlineStr">
        <is>
          <t>Henry: H2O2</t>
        </is>
      </c>
    </row>
    <row r="29">
      <c r="A29" t="inlineStr">
        <is>
          <t>H_O3</t>
        </is>
      </c>
      <c r="B29" t="n">
        <v>0.0113</v>
      </c>
      <c r="C29" t="inlineStr">
        <is>
          <t>M/atm</t>
        </is>
      </c>
      <c r="D29" t="inlineStr">
        <is>
          <t>Henry: O3</t>
        </is>
      </c>
    </row>
    <row r="30">
      <c r="A30" t="inlineStr">
        <is>
          <t>H_NH3</t>
        </is>
      </c>
      <c r="B30" t="n">
        <v>62</v>
      </c>
      <c r="C30" t="inlineStr">
        <is>
          <t>M/atm</t>
        </is>
      </c>
      <c r="D30" t="inlineStr">
        <is>
          <t>Henry: NH3</t>
        </is>
      </c>
    </row>
    <row r="31">
      <c r="A31" t="inlineStr">
        <is>
          <t>K_NH3</t>
        </is>
      </c>
      <c r="B31" s="5" t="n">
        <v>1.7e-05</v>
      </c>
      <c r="C31" t="inlineStr">
        <is>
          <t>M</t>
        </is>
      </c>
      <c r="D31" t="inlineStr">
        <is>
          <t>NH3.H2O &lt;-&gt; NH4+ + OH-</t>
        </is>
      </c>
    </row>
    <row r="32">
      <c r="A32" t="inlineStr">
        <is>
          <t>K_w</t>
        </is>
      </c>
      <c r="B32" s="5" t="n">
        <v>1e-14</v>
      </c>
      <c r="C32" t="inlineStr">
        <is>
          <t>M2</t>
        </is>
      </c>
      <c r="D32" t="inlineStr"/>
    </row>
    <row r="33">
      <c r="A33" t="inlineStr">
        <is>
          <t>K_HSO4</t>
        </is>
      </c>
      <c r="B33" t="n">
        <v>0.0102</v>
      </c>
      <c r="C33" t="inlineStr">
        <is>
          <t>M</t>
        </is>
      </c>
      <c r="D33" t="inlineStr">
        <is>
          <t>HSO4- &lt;-&gt; H+ + SO4 2-</t>
        </is>
      </c>
    </row>
    <row r="34">
      <c r="A34" t="inlineStr">
        <is>
          <t>k_H2O2</t>
        </is>
      </c>
      <c r="B34" t="n">
        <v>74500000</v>
      </c>
      <c r="C34" t="inlineStr">
        <is>
          <t>M-2 s-1</t>
        </is>
      </c>
      <c r="D34" t="inlineStr">
        <is>
          <t>H2O2 path: r = k_H2O2[H+][H2O2(aq)][HSO3-]/(1+Keq_H2O2[H+])</t>
        </is>
      </c>
    </row>
    <row r="35">
      <c r="A35" t="inlineStr">
        <is>
          <t>Keq_H2O2</t>
        </is>
      </c>
      <c r="B35" t="n">
        <v>13</v>
      </c>
      <c r="C35" t="inlineStr">
        <is>
          <t>M-1</t>
        </is>
      </c>
      <c r="D35" t="inlineStr"/>
    </row>
    <row r="36">
      <c r="A36" t="inlineStr">
        <is>
          <t>k_O3_a</t>
        </is>
      </c>
      <c r="B36" t="n">
        <v>24000</v>
      </c>
      <c r="C36" t="inlineStr">
        <is>
          <t>M-1 s-1</t>
        </is>
      </c>
      <c r="D36" t="inlineStr">
        <is>
          <t>O3 path: r = (k_O3_a[SO2.H2O]+k_O3_b[HSO3-]+k_O3_c[SO3 2-])[O3(aq)]</t>
        </is>
      </c>
    </row>
    <row r="37">
      <c r="A37" t="inlineStr">
        <is>
          <t>k_O3_b</t>
        </is>
      </c>
      <c r="B37" t="n">
        <v>370000</v>
      </c>
      <c r="C37" t="inlineStr">
        <is>
          <t>M-1 s-1</t>
        </is>
      </c>
      <c r="D37" t="inlineStr"/>
    </row>
    <row r="38">
      <c r="A38" t="inlineStr">
        <is>
          <t>k_O3_c</t>
        </is>
      </c>
      <c r="B38" t="n">
        <v>1500000000</v>
      </c>
      <c r="C38" t="inlineStr">
        <is>
          <t>M-1 s-1</t>
        </is>
      </c>
      <c r="D3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5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.5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</cols>
  <sheetData>
    <row r="1" ht="32" customHeight="1">
      <c r="A1" s="6" t="inlineStr">
        <is>
          <t>t (min)</t>
        </is>
      </c>
      <c r="B1" s="6" t="inlineStr">
        <is>
          <t>S(IV) total (M)</t>
        </is>
      </c>
      <c r="C1" s="6" t="inlineStr">
        <is>
          <t>S(VI) (M)</t>
        </is>
      </c>
      <c r="D1" s="6" t="inlineStr">
        <is>
          <t>H2O2 total (M)</t>
        </is>
      </c>
      <c r="E1" s="6" t="inlineStr">
        <is>
          <t>O3 total (M)</t>
        </is>
      </c>
      <c r="F1" s="6" t="inlineStr">
        <is>
          <t>pH</t>
        </is>
      </c>
      <c r="G1" s="6" t="inlineStr">
        <is>
          <t>[H+]</t>
        </is>
      </c>
      <c r="H1" s="6" t="inlineStr">
        <is>
          <t>frac S(IV) in drop</t>
        </is>
      </c>
      <c r="I1" s="6" t="inlineStr">
        <is>
          <t>S(IV) in drop</t>
        </is>
      </c>
      <c r="J1" s="6" t="inlineStr">
        <is>
          <t>D</t>
        </is>
      </c>
      <c r="K1" s="6" t="inlineStr">
        <is>
          <t>[SO2.H2O]</t>
        </is>
      </c>
      <c r="L1" s="6" t="inlineStr">
        <is>
          <t>[HSO3-]</t>
        </is>
      </c>
      <c r="M1" s="6" t="inlineStr">
        <is>
          <t>[SO3 2-]</t>
        </is>
      </c>
      <c r="N1" s="6" t="inlineStr">
        <is>
          <t>[HSO4-]</t>
        </is>
      </c>
      <c r="O1" s="6" t="inlineStr">
        <is>
          <t>[SO4 2-]</t>
        </is>
      </c>
      <c r="P1" s="6" t="inlineStr">
        <is>
          <t>[NO3-]</t>
        </is>
      </c>
      <c r="Q1" s="6" t="inlineStr">
        <is>
          <t>[NH4+]</t>
        </is>
      </c>
      <c r="R1" s="6" t="inlineStr">
        <is>
          <t>[OH-]</t>
        </is>
      </c>
      <c r="S1" s="6" t="inlineStr">
        <is>
          <t>charge residual</t>
        </is>
      </c>
      <c r="T1" s="6" t="inlineStr">
        <is>
          <t>[H2O2(aq)]</t>
        </is>
      </c>
      <c r="U1" s="6" t="inlineStr">
        <is>
          <t>[O3(aq)]</t>
        </is>
      </c>
      <c r="V1" s="6" t="inlineStr">
        <is>
          <t>r_H2O2 (M/s)</t>
        </is>
      </c>
      <c r="W1" s="6" t="inlineStr">
        <is>
          <t>r_O3 (M/s)</t>
        </is>
      </c>
      <c r="X1" s="6" t="inlineStr">
        <is>
          <t>r total (M/s)</t>
        </is>
      </c>
    </row>
    <row r="2">
      <c r="A2" t="n">
        <v>0</v>
      </c>
      <c r="B2" s="5">
        <f>S4_0</f>
        <v/>
      </c>
      <c r="C2" s="5" t="n">
        <v>0</v>
      </c>
      <c r="D2" s="5">
        <f>P_0</f>
        <v/>
      </c>
      <c r="E2" s="5">
        <f>O_0</f>
        <v/>
      </c>
      <c r="F2" s="7">
        <f>pH_Solver!AL2</f>
        <v/>
      </c>
      <c r="G2" s="5">
        <f>10^(-F2)</f>
        <v/>
      </c>
      <c r="H2" s="5">
        <f>H_SO2*(1+Ka_S1/G2+Ka_S1*Ka_S2/G2^2)*RTL/(1+H_SO2*(1+Ka_S1/G2+Ka_S1*Ka_S2/G2^2)*RTL)</f>
        <v/>
      </c>
      <c r="I2" s="5">
        <f>B2*H2</f>
        <v/>
      </c>
      <c r="J2" s="5">
        <f>G2^2+Ka_S1*G2+Ka_S1*Ka_S2</f>
        <v/>
      </c>
      <c r="K2" s="5">
        <f>I2*G2^2/J2</f>
        <v/>
      </c>
      <c r="L2" s="5">
        <f>I2*Ka_S1*G2/J2</f>
        <v/>
      </c>
      <c r="M2" s="5">
        <f>I2*Ka_S1*Ka_S2/J2</f>
        <v/>
      </c>
      <c r="N2" s="5">
        <f>C2*G2/(G2+K_HSO4)</f>
        <v/>
      </c>
      <c r="O2" s="5">
        <f>C2*K_HSO4/(G2+K_HSO4)</f>
        <v/>
      </c>
      <c r="P2" s="5">
        <f>Ntot</f>
        <v/>
      </c>
      <c r="Q2" s="5">
        <f>Atot*H_NH3*(1+K_NH3*G2/K_w)*RTL/(1+H_NH3*(1+K_NH3*G2/K_w)*RTL)*(K_NH3*G2/K_w)/(1+K_NH3*G2/K_w)</f>
        <v/>
      </c>
      <c r="R2" s="5">
        <f>K_w/G2</f>
        <v/>
      </c>
      <c r="S2" s="5">
        <f>G2+Q2-L2-2*M2-P2-R2-2*O2-N2</f>
        <v/>
      </c>
      <c r="T2" s="5">
        <f>D2*H_H2O2*RTL/(1+H_H2O2*RTL)</f>
        <v/>
      </c>
      <c r="U2" s="5">
        <f>E2*H_O3*RTL/(1+H_O3*RTL)</f>
        <v/>
      </c>
      <c r="V2" s="5">
        <f>k_H2O2*G2*T2*L2/(1+Keq_H2O2*G2)</f>
        <v/>
      </c>
      <c r="W2" s="5">
        <f>(k_O3_a*K2+k_O3_b*L2+k_O3_c*M2)*U2</f>
        <v/>
      </c>
      <c r="X2" s="5">
        <f>V2+W2</f>
        <v/>
      </c>
    </row>
    <row r="3">
      <c r="A3">
        <f>A2+dt_min</f>
        <v/>
      </c>
      <c r="B3" s="5">
        <f>MAX(B2-X2*dt_min*60,0)</f>
        <v/>
      </c>
      <c r="C3" s="5">
        <f>C2+(B2-B3)</f>
        <v/>
      </c>
      <c r="D3" s="5">
        <f>MAX(D2-V2*dt_min*60,0)</f>
        <v/>
      </c>
      <c r="E3" s="5">
        <f>MAX(E2-W2*dt_min*60,0)</f>
        <v/>
      </c>
      <c r="F3" s="7">
        <f>pH_Solver!AL3</f>
        <v/>
      </c>
      <c r="G3" s="5">
        <f>10^(-F3)</f>
        <v/>
      </c>
      <c r="H3" s="5">
        <f>H_SO2*(1+Ka_S1/G3+Ka_S1*Ka_S2/G3^2)*RTL/(1+H_SO2*(1+Ka_S1/G3+Ka_S1*Ka_S2/G3^2)*RTL)</f>
        <v/>
      </c>
      <c r="I3" s="5">
        <f>B3*H3</f>
        <v/>
      </c>
      <c r="J3" s="5">
        <f>G3^2+Ka_S1*G3+Ka_S1*Ka_S2</f>
        <v/>
      </c>
      <c r="K3" s="5">
        <f>I3*G3^2/J3</f>
        <v/>
      </c>
      <c r="L3" s="5">
        <f>I3*Ka_S1*G3/J3</f>
        <v/>
      </c>
      <c r="M3" s="5">
        <f>I3*Ka_S1*Ka_S2/J3</f>
        <v/>
      </c>
      <c r="N3" s="5">
        <f>C3*G3/(G3+K_HSO4)</f>
        <v/>
      </c>
      <c r="O3" s="5">
        <f>C3*K_HSO4/(G3+K_HSO4)</f>
        <v/>
      </c>
      <c r="P3" s="5">
        <f>Ntot</f>
        <v/>
      </c>
      <c r="Q3" s="5">
        <f>Atot*H_NH3*(1+K_NH3*G3/K_w)*RTL/(1+H_NH3*(1+K_NH3*G3/K_w)*RTL)*(K_NH3*G3/K_w)/(1+K_NH3*G3/K_w)</f>
        <v/>
      </c>
      <c r="R3" s="5">
        <f>K_w/G3</f>
        <v/>
      </c>
      <c r="S3" s="5">
        <f>G3+Q3-L3-2*M3-P3-R3-2*O3-N3</f>
        <v/>
      </c>
      <c r="T3" s="5">
        <f>D3*H_H2O2*RTL/(1+H_H2O2*RTL)</f>
        <v/>
      </c>
      <c r="U3" s="5">
        <f>E3*H_O3*RTL/(1+H_O3*RTL)</f>
        <v/>
      </c>
      <c r="V3" s="5">
        <f>k_H2O2*G3*T3*L3/(1+Keq_H2O2*G3)</f>
        <v/>
      </c>
      <c r="W3" s="5">
        <f>(k_O3_a*K3+k_O3_b*L3+k_O3_c*M3)*U3</f>
        <v/>
      </c>
      <c r="X3" s="5">
        <f>V3+W3</f>
        <v/>
      </c>
    </row>
    <row r="4">
      <c r="A4">
        <f>A3+dt_min</f>
        <v/>
      </c>
      <c r="B4" s="5">
        <f>MAX(B3-X3*dt_min*60,0)</f>
        <v/>
      </c>
      <c r="C4" s="5">
        <f>C3+(B3-B4)</f>
        <v/>
      </c>
      <c r="D4" s="5">
        <f>MAX(D3-V3*dt_min*60,0)</f>
        <v/>
      </c>
      <c r="E4" s="5">
        <f>MAX(E3-W3*dt_min*60,0)</f>
        <v/>
      </c>
      <c r="F4" s="7">
        <f>pH_Solver!AL4</f>
        <v/>
      </c>
      <c r="G4" s="5">
        <f>10^(-F4)</f>
        <v/>
      </c>
      <c r="H4" s="5">
        <f>H_SO2*(1+Ka_S1/G4+Ka_S1*Ka_S2/G4^2)*RTL/(1+H_SO2*(1+Ka_S1/G4+Ka_S1*Ka_S2/G4^2)*RTL)</f>
        <v/>
      </c>
      <c r="I4" s="5">
        <f>B4*H4</f>
        <v/>
      </c>
      <c r="J4" s="5">
        <f>G4^2+Ka_S1*G4+Ka_S1*Ka_S2</f>
        <v/>
      </c>
      <c r="K4" s="5">
        <f>I4*G4^2/J4</f>
        <v/>
      </c>
      <c r="L4" s="5">
        <f>I4*Ka_S1*G4/J4</f>
        <v/>
      </c>
      <c r="M4" s="5">
        <f>I4*Ka_S1*Ka_S2/J4</f>
        <v/>
      </c>
      <c r="N4" s="5">
        <f>C4*G4/(G4+K_HSO4)</f>
        <v/>
      </c>
      <c r="O4" s="5">
        <f>C4*K_HSO4/(G4+K_HSO4)</f>
        <v/>
      </c>
      <c r="P4" s="5">
        <f>Ntot</f>
        <v/>
      </c>
      <c r="Q4" s="5">
        <f>Atot*H_NH3*(1+K_NH3*G4/K_w)*RTL/(1+H_NH3*(1+K_NH3*G4/K_w)*RTL)*(K_NH3*G4/K_w)/(1+K_NH3*G4/K_w)</f>
        <v/>
      </c>
      <c r="R4" s="5">
        <f>K_w/G4</f>
        <v/>
      </c>
      <c r="S4" s="5">
        <f>G4+Q4-L4-2*M4-P4-R4-2*O4-N4</f>
        <v/>
      </c>
      <c r="T4" s="5">
        <f>D4*H_H2O2*RTL/(1+H_H2O2*RTL)</f>
        <v/>
      </c>
      <c r="U4" s="5">
        <f>E4*H_O3*RTL/(1+H_O3*RTL)</f>
        <v/>
      </c>
      <c r="V4" s="5">
        <f>k_H2O2*G4*T4*L4/(1+Keq_H2O2*G4)</f>
        <v/>
      </c>
      <c r="W4" s="5">
        <f>(k_O3_a*K4+k_O3_b*L4+k_O3_c*M4)*U4</f>
        <v/>
      </c>
      <c r="X4" s="5">
        <f>V4+W4</f>
        <v/>
      </c>
    </row>
    <row r="5">
      <c r="A5">
        <f>A4+dt_min</f>
        <v/>
      </c>
      <c r="B5" s="5">
        <f>MAX(B4-X4*dt_min*60,0)</f>
        <v/>
      </c>
      <c r="C5" s="5">
        <f>C4+(B4-B5)</f>
        <v/>
      </c>
      <c r="D5" s="5">
        <f>MAX(D4-V4*dt_min*60,0)</f>
        <v/>
      </c>
      <c r="E5" s="5">
        <f>MAX(E4-W4*dt_min*60,0)</f>
        <v/>
      </c>
      <c r="F5" s="7">
        <f>pH_Solver!AL5</f>
        <v/>
      </c>
      <c r="G5" s="5">
        <f>10^(-F5)</f>
        <v/>
      </c>
      <c r="H5" s="5">
        <f>H_SO2*(1+Ka_S1/G5+Ka_S1*Ka_S2/G5^2)*RTL/(1+H_SO2*(1+Ka_S1/G5+Ka_S1*Ka_S2/G5^2)*RTL)</f>
        <v/>
      </c>
      <c r="I5" s="5">
        <f>B5*H5</f>
        <v/>
      </c>
      <c r="J5" s="5">
        <f>G5^2+Ka_S1*G5+Ka_S1*Ka_S2</f>
        <v/>
      </c>
      <c r="K5" s="5">
        <f>I5*G5^2/J5</f>
        <v/>
      </c>
      <c r="L5" s="5">
        <f>I5*Ka_S1*G5/J5</f>
        <v/>
      </c>
      <c r="M5" s="5">
        <f>I5*Ka_S1*Ka_S2/J5</f>
        <v/>
      </c>
      <c r="N5" s="5">
        <f>C5*G5/(G5+K_HSO4)</f>
        <v/>
      </c>
      <c r="O5" s="5">
        <f>C5*K_HSO4/(G5+K_HSO4)</f>
        <v/>
      </c>
      <c r="P5" s="5">
        <f>Ntot</f>
        <v/>
      </c>
      <c r="Q5" s="5">
        <f>Atot*H_NH3*(1+K_NH3*G5/K_w)*RTL/(1+H_NH3*(1+K_NH3*G5/K_w)*RTL)*(K_NH3*G5/K_w)/(1+K_NH3*G5/K_w)</f>
        <v/>
      </c>
      <c r="R5" s="5">
        <f>K_w/G5</f>
        <v/>
      </c>
      <c r="S5" s="5">
        <f>G5+Q5-L5-2*M5-P5-R5-2*O5-N5</f>
        <v/>
      </c>
      <c r="T5" s="5">
        <f>D5*H_H2O2*RTL/(1+H_H2O2*RTL)</f>
        <v/>
      </c>
      <c r="U5" s="5">
        <f>E5*H_O3*RTL/(1+H_O3*RTL)</f>
        <v/>
      </c>
      <c r="V5" s="5">
        <f>k_H2O2*G5*T5*L5/(1+Keq_H2O2*G5)</f>
        <v/>
      </c>
      <c r="W5" s="5">
        <f>(k_O3_a*K5+k_O3_b*L5+k_O3_c*M5)*U5</f>
        <v/>
      </c>
      <c r="X5" s="5">
        <f>V5+W5</f>
        <v/>
      </c>
    </row>
    <row r="6">
      <c r="A6">
        <f>A5+dt_min</f>
        <v/>
      </c>
      <c r="B6" s="5">
        <f>MAX(B5-X5*dt_min*60,0)</f>
        <v/>
      </c>
      <c r="C6" s="5">
        <f>C5+(B5-B6)</f>
        <v/>
      </c>
      <c r="D6" s="5">
        <f>MAX(D5-V5*dt_min*60,0)</f>
        <v/>
      </c>
      <c r="E6" s="5">
        <f>MAX(E5-W5*dt_min*60,0)</f>
        <v/>
      </c>
      <c r="F6" s="7">
        <f>pH_Solver!AL6</f>
        <v/>
      </c>
      <c r="G6" s="5">
        <f>10^(-F6)</f>
        <v/>
      </c>
      <c r="H6" s="5">
        <f>H_SO2*(1+Ka_S1/G6+Ka_S1*Ka_S2/G6^2)*RTL/(1+H_SO2*(1+Ka_S1/G6+Ka_S1*Ka_S2/G6^2)*RTL)</f>
        <v/>
      </c>
      <c r="I6" s="5">
        <f>B6*H6</f>
        <v/>
      </c>
      <c r="J6" s="5">
        <f>G6^2+Ka_S1*G6+Ka_S1*Ka_S2</f>
        <v/>
      </c>
      <c r="K6" s="5">
        <f>I6*G6^2/J6</f>
        <v/>
      </c>
      <c r="L6" s="5">
        <f>I6*Ka_S1*G6/J6</f>
        <v/>
      </c>
      <c r="M6" s="5">
        <f>I6*Ka_S1*Ka_S2/J6</f>
        <v/>
      </c>
      <c r="N6" s="5">
        <f>C6*G6/(G6+K_HSO4)</f>
        <v/>
      </c>
      <c r="O6" s="5">
        <f>C6*K_HSO4/(G6+K_HSO4)</f>
        <v/>
      </c>
      <c r="P6" s="5">
        <f>Ntot</f>
        <v/>
      </c>
      <c r="Q6" s="5">
        <f>Atot*H_NH3*(1+K_NH3*G6/K_w)*RTL/(1+H_NH3*(1+K_NH3*G6/K_w)*RTL)*(K_NH3*G6/K_w)/(1+K_NH3*G6/K_w)</f>
        <v/>
      </c>
      <c r="R6" s="5">
        <f>K_w/G6</f>
        <v/>
      </c>
      <c r="S6" s="5">
        <f>G6+Q6-L6-2*M6-P6-R6-2*O6-N6</f>
        <v/>
      </c>
      <c r="T6" s="5">
        <f>D6*H_H2O2*RTL/(1+H_H2O2*RTL)</f>
        <v/>
      </c>
      <c r="U6" s="5">
        <f>E6*H_O3*RTL/(1+H_O3*RTL)</f>
        <v/>
      </c>
      <c r="V6" s="5">
        <f>k_H2O2*G6*T6*L6/(1+Keq_H2O2*G6)</f>
        <v/>
      </c>
      <c r="W6" s="5">
        <f>(k_O3_a*K6+k_O3_b*L6+k_O3_c*M6)*U6</f>
        <v/>
      </c>
      <c r="X6" s="5">
        <f>V6+W6</f>
        <v/>
      </c>
    </row>
    <row r="7">
      <c r="A7">
        <f>A6+dt_min</f>
        <v/>
      </c>
      <c r="B7" s="5">
        <f>MAX(B6-X6*dt_min*60,0)</f>
        <v/>
      </c>
      <c r="C7" s="5">
        <f>C6+(B6-B7)</f>
        <v/>
      </c>
      <c r="D7" s="5">
        <f>MAX(D6-V6*dt_min*60,0)</f>
        <v/>
      </c>
      <c r="E7" s="5">
        <f>MAX(E6-W6*dt_min*60,0)</f>
        <v/>
      </c>
      <c r="F7" s="7">
        <f>pH_Solver!AL7</f>
        <v/>
      </c>
      <c r="G7" s="5">
        <f>10^(-F7)</f>
        <v/>
      </c>
      <c r="H7" s="5">
        <f>H_SO2*(1+Ka_S1/G7+Ka_S1*Ka_S2/G7^2)*RTL/(1+H_SO2*(1+Ka_S1/G7+Ka_S1*Ka_S2/G7^2)*RTL)</f>
        <v/>
      </c>
      <c r="I7" s="5">
        <f>B7*H7</f>
        <v/>
      </c>
      <c r="J7" s="5">
        <f>G7^2+Ka_S1*G7+Ka_S1*Ka_S2</f>
        <v/>
      </c>
      <c r="K7" s="5">
        <f>I7*G7^2/J7</f>
        <v/>
      </c>
      <c r="L7" s="5">
        <f>I7*Ka_S1*G7/J7</f>
        <v/>
      </c>
      <c r="M7" s="5">
        <f>I7*Ka_S1*Ka_S2/J7</f>
        <v/>
      </c>
      <c r="N7" s="5">
        <f>C7*G7/(G7+K_HSO4)</f>
        <v/>
      </c>
      <c r="O7" s="5">
        <f>C7*K_HSO4/(G7+K_HSO4)</f>
        <v/>
      </c>
      <c r="P7" s="5">
        <f>Ntot</f>
        <v/>
      </c>
      <c r="Q7" s="5">
        <f>Atot*H_NH3*(1+K_NH3*G7/K_w)*RTL/(1+H_NH3*(1+K_NH3*G7/K_w)*RTL)*(K_NH3*G7/K_w)/(1+K_NH3*G7/K_w)</f>
        <v/>
      </c>
      <c r="R7" s="5">
        <f>K_w/G7</f>
        <v/>
      </c>
      <c r="S7" s="5">
        <f>G7+Q7-L7-2*M7-P7-R7-2*O7-N7</f>
        <v/>
      </c>
      <c r="T7" s="5">
        <f>D7*H_H2O2*RTL/(1+H_H2O2*RTL)</f>
        <v/>
      </c>
      <c r="U7" s="5">
        <f>E7*H_O3*RTL/(1+H_O3*RTL)</f>
        <v/>
      </c>
      <c r="V7" s="5">
        <f>k_H2O2*G7*T7*L7/(1+Keq_H2O2*G7)</f>
        <v/>
      </c>
      <c r="W7" s="5">
        <f>(k_O3_a*K7+k_O3_b*L7+k_O3_c*M7)*U7</f>
        <v/>
      </c>
      <c r="X7" s="5">
        <f>V7+W7</f>
        <v/>
      </c>
    </row>
    <row r="8">
      <c r="A8">
        <f>A7+dt_min</f>
        <v/>
      </c>
      <c r="B8" s="5">
        <f>MAX(B7-X7*dt_min*60,0)</f>
        <v/>
      </c>
      <c r="C8" s="5">
        <f>C7+(B7-B8)</f>
        <v/>
      </c>
      <c r="D8" s="5">
        <f>MAX(D7-V7*dt_min*60,0)</f>
        <v/>
      </c>
      <c r="E8" s="5">
        <f>MAX(E7-W7*dt_min*60,0)</f>
        <v/>
      </c>
      <c r="F8" s="7">
        <f>pH_Solver!AL8</f>
        <v/>
      </c>
      <c r="G8" s="5">
        <f>10^(-F8)</f>
        <v/>
      </c>
      <c r="H8" s="5">
        <f>H_SO2*(1+Ka_S1/G8+Ka_S1*Ka_S2/G8^2)*RTL/(1+H_SO2*(1+Ka_S1/G8+Ka_S1*Ka_S2/G8^2)*RTL)</f>
        <v/>
      </c>
      <c r="I8" s="5">
        <f>B8*H8</f>
        <v/>
      </c>
      <c r="J8" s="5">
        <f>G8^2+Ka_S1*G8+Ka_S1*Ka_S2</f>
        <v/>
      </c>
      <c r="K8" s="5">
        <f>I8*G8^2/J8</f>
        <v/>
      </c>
      <c r="L8" s="5">
        <f>I8*Ka_S1*G8/J8</f>
        <v/>
      </c>
      <c r="M8" s="5">
        <f>I8*Ka_S1*Ka_S2/J8</f>
        <v/>
      </c>
      <c r="N8" s="5">
        <f>C8*G8/(G8+K_HSO4)</f>
        <v/>
      </c>
      <c r="O8" s="5">
        <f>C8*K_HSO4/(G8+K_HSO4)</f>
        <v/>
      </c>
      <c r="P8" s="5">
        <f>Ntot</f>
        <v/>
      </c>
      <c r="Q8" s="5">
        <f>Atot*H_NH3*(1+K_NH3*G8/K_w)*RTL/(1+H_NH3*(1+K_NH3*G8/K_w)*RTL)*(K_NH3*G8/K_w)/(1+K_NH3*G8/K_w)</f>
        <v/>
      </c>
      <c r="R8" s="5">
        <f>K_w/G8</f>
        <v/>
      </c>
      <c r="S8" s="5">
        <f>G8+Q8-L8-2*M8-P8-R8-2*O8-N8</f>
        <v/>
      </c>
      <c r="T8" s="5">
        <f>D8*H_H2O2*RTL/(1+H_H2O2*RTL)</f>
        <v/>
      </c>
      <c r="U8" s="5">
        <f>E8*H_O3*RTL/(1+H_O3*RTL)</f>
        <v/>
      </c>
      <c r="V8" s="5">
        <f>k_H2O2*G8*T8*L8/(1+Keq_H2O2*G8)</f>
        <v/>
      </c>
      <c r="W8" s="5">
        <f>(k_O3_a*K8+k_O3_b*L8+k_O3_c*M8)*U8</f>
        <v/>
      </c>
      <c r="X8" s="5">
        <f>V8+W8</f>
        <v/>
      </c>
    </row>
    <row r="9">
      <c r="A9">
        <f>A8+dt_min</f>
        <v/>
      </c>
      <c r="B9" s="5">
        <f>MAX(B8-X8*dt_min*60,0)</f>
        <v/>
      </c>
      <c r="C9" s="5">
        <f>C8+(B8-B9)</f>
        <v/>
      </c>
      <c r="D9" s="5">
        <f>MAX(D8-V8*dt_min*60,0)</f>
        <v/>
      </c>
      <c r="E9" s="5">
        <f>MAX(E8-W8*dt_min*60,0)</f>
        <v/>
      </c>
      <c r="F9" s="7">
        <f>pH_Solver!AL9</f>
        <v/>
      </c>
      <c r="G9" s="5">
        <f>10^(-F9)</f>
        <v/>
      </c>
      <c r="H9" s="5">
        <f>H_SO2*(1+Ka_S1/G9+Ka_S1*Ka_S2/G9^2)*RTL/(1+H_SO2*(1+Ka_S1/G9+Ka_S1*Ka_S2/G9^2)*RTL)</f>
        <v/>
      </c>
      <c r="I9" s="5">
        <f>B9*H9</f>
        <v/>
      </c>
      <c r="J9" s="5">
        <f>G9^2+Ka_S1*G9+Ka_S1*Ka_S2</f>
        <v/>
      </c>
      <c r="K9" s="5">
        <f>I9*G9^2/J9</f>
        <v/>
      </c>
      <c r="L9" s="5">
        <f>I9*Ka_S1*G9/J9</f>
        <v/>
      </c>
      <c r="M9" s="5">
        <f>I9*Ka_S1*Ka_S2/J9</f>
        <v/>
      </c>
      <c r="N9" s="5">
        <f>C9*G9/(G9+K_HSO4)</f>
        <v/>
      </c>
      <c r="O9" s="5">
        <f>C9*K_HSO4/(G9+K_HSO4)</f>
        <v/>
      </c>
      <c r="P9" s="5">
        <f>Ntot</f>
        <v/>
      </c>
      <c r="Q9" s="5">
        <f>Atot*H_NH3*(1+K_NH3*G9/K_w)*RTL/(1+H_NH3*(1+K_NH3*G9/K_w)*RTL)*(K_NH3*G9/K_w)/(1+K_NH3*G9/K_w)</f>
        <v/>
      </c>
      <c r="R9" s="5">
        <f>K_w/G9</f>
        <v/>
      </c>
      <c r="S9" s="5">
        <f>G9+Q9-L9-2*M9-P9-R9-2*O9-N9</f>
        <v/>
      </c>
      <c r="T9" s="5">
        <f>D9*H_H2O2*RTL/(1+H_H2O2*RTL)</f>
        <v/>
      </c>
      <c r="U9" s="5">
        <f>E9*H_O3*RTL/(1+H_O3*RTL)</f>
        <v/>
      </c>
      <c r="V9" s="5">
        <f>k_H2O2*G9*T9*L9/(1+Keq_H2O2*G9)</f>
        <v/>
      </c>
      <c r="W9" s="5">
        <f>(k_O3_a*K9+k_O3_b*L9+k_O3_c*M9)*U9</f>
        <v/>
      </c>
      <c r="X9" s="5">
        <f>V9+W9</f>
        <v/>
      </c>
    </row>
    <row r="10">
      <c r="A10">
        <f>A9+dt_min</f>
        <v/>
      </c>
      <c r="B10" s="5">
        <f>MAX(B9-X9*dt_min*60,0)</f>
        <v/>
      </c>
      <c r="C10" s="5">
        <f>C9+(B9-B10)</f>
        <v/>
      </c>
      <c r="D10" s="5">
        <f>MAX(D9-V9*dt_min*60,0)</f>
        <v/>
      </c>
      <c r="E10" s="5">
        <f>MAX(E9-W9*dt_min*60,0)</f>
        <v/>
      </c>
      <c r="F10" s="7">
        <f>pH_Solver!AL10</f>
        <v/>
      </c>
      <c r="G10" s="5">
        <f>10^(-F10)</f>
        <v/>
      </c>
      <c r="H10" s="5">
        <f>H_SO2*(1+Ka_S1/G10+Ka_S1*Ka_S2/G10^2)*RTL/(1+H_SO2*(1+Ka_S1/G10+Ka_S1*Ka_S2/G10^2)*RTL)</f>
        <v/>
      </c>
      <c r="I10" s="5">
        <f>B10*H10</f>
        <v/>
      </c>
      <c r="J10" s="5">
        <f>G10^2+Ka_S1*G10+Ka_S1*Ka_S2</f>
        <v/>
      </c>
      <c r="K10" s="5">
        <f>I10*G10^2/J10</f>
        <v/>
      </c>
      <c r="L10" s="5">
        <f>I10*Ka_S1*G10/J10</f>
        <v/>
      </c>
      <c r="M10" s="5">
        <f>I10*Ka_S1*Ka_S2/J10</f>
        <v/>
      </c>
      <c r="N10" s="5">
        <f>C10*G10/(G10+K_HSO4)</f>
        <v/>
      </c>
      <c r="O10" s="5">
        <f>C10*K_HSO4/(G10+K_HSO4)</f>
        <v/>
      </c>
      <c r="P10" s="5">
        <f>Ntot</f>
        <v/>
      </c>
      <c r="Q10" s="5">
        <f>Atot*H_NH3*(1+K_NH3*G10/K_w)*RTL/(1+H_NH3*(1+K_NH3*G10/K_w)*RTL)*(K_NH3*G10/K_w)/(1+K_NH3*G10/K_w)</f>
        <v/>
      </c>
      <c r="R10" s="5">
        <f>K_w/G10</f>
        <v/>
      </c>
      <c r="S10" s="5">
        <f>G10+Q10-L10-2*M10-P10-R10-2*O10-N10</f>
        <v/>
      </c>
      <c r="T10" s="5">
        <f>D10*H_H2O2*RTL/(1+H_H2O2*RTL)</f>
        <v/>
      </c>
      <c r="U10" s="5">
        <f>E10*H_O3*RTL/(1+H_O3*RTL)</f>
        <v/>
      </c>
      <c r="V10" s="5">
        <f>k_H2O2*G10*T10*L10/(1+Keq_H2O2*G10)</f>
        <v/>
      </c>
      <c r="W10" s="5">
        <f>(k_O3_a*K10+k_O3_b*L10+k_O3_c*M10)*U10</f>
        <v/>
      </c>
      <c r="X10" s="5">
        <f>V10+W10</f>
        <v/>
      </c>
    </row>
    <row r="11">
      <c r="A11">
        <f>A10+dt_min</f>
        <v/>
      </c>
      <c r="B11" s="5">
        <f>MAX(B10-X10*dt_min*60,0)</f>
        <v/>
      </c>
      <c r="C11" s="5">
        <f>C10+(B10-B11)</f>
        <v/>
      </c>
      <c r="D11" s="5">
        <f>MAX(D10-V10*dt_min*60,0)</f>
        <v/>
      </c>
      <c r="E11" s="5">
        <f>MAX(E10-W10*dt_min*60,0)</f>
        <v/>
      </c>
      <c r="F11" s="7">
        <f>pH_Solver!AL11</f>
        <v/>
      </c>
      <c r="G11" s="5">
        <f>10^(-F11)</f>
        <v/>
      </c>
      <c r="H11" s="5">
        <f>H_SO2*(1+Ka_S1/G11+Ka_S1*Ka_S2/G11^2)*RTL/(1+H_SO2*(1+Ka_S1/G11+Ka_S1*Ka_S2/G11^2)*RTL)</f>
        <v/>
      </c>
      <c r="I11" s="5">
        <f>B11*H11</f>
        <v/>
      </c>
      <c r="J11" s="5">
        <f>G11^2+Ka_S1*G11+Ka_S1*Ka_S2</f>
        <v/>
      </c>
      <c r="K11" s="5">
        <f>I11*G11^2/J11</f>
        <v/>
      </c>
      <c r="L11" s="5">
        <f>I11*Ka_S1*G11/J11</f>
        <v/>
      </c>
      <c r="M11" s="5">
        <f>I11*Ka_S1*Ka_S2/J11</f>
        <v/>
      </c>
      <c r="N11" s="5">
        <f>C11*G11/(G11+K_HSO4)</f>
        <v/>
      </c>
      <c r="O11" s="5">
        <f>C11*K_HSO4/(G11+K_HSO4)</f>
        <v/>
      </c>
      <c r="P11" s="5">
        <f>Ntot</f>
        <v/>
      </c>
      <c r="Q11" s="5">
        <f>Atot*H_NH3*(1+K_NH3*G11/K_w)*RTL/(1+H_NH3*(1+K_NH3*G11/K_w)*RTL)*(K_NH3*G11/K_w)/(1+K_NH3*G11/K_w)</f>
        <v/>
      </c>
      <c r="R11" s="5">
        <f>K_w/G11</f>
        <v/>
      </c>
      <c r="S11" s="5">
        <f>G11+Q11-L11-2*M11-P11-R11-2*O11-N11</f>
        <v/>
      </c>
      <c r="T11" s="5">
        <f>D11*H_H2O2*RTL/(1+H_H2O2*RTL)</f>
        <v/>
      </c>
      <c r="U11" s="5">
        <f>E11*H_O3*RTL/(1+H_O3*RTL)</f>
        <v/>
      </c>
      <c r="V11" s="5">
        <f>k_H2O2*G11*T11*L11/(1+Keq_H2O2*G11)</f>
        <v/>
      </c>
      <c r="W11" s="5">
        <f>(k_O3_a*K11+k_O3_b*L11+k_O3_c*M11)*U11</f>
        <v/>
      </c>
      <c r="X11" s="5">
        <f>V11+W11</f>
        <v/>
      </c>
    </row>
    <row r="12">
      <c r="A12">
        <f>A11+dt_min</f>
        <v/>
      </c>
      <c r="B12" s="5">
        <f>MAX(B11-X11*dt_min*60,0)</f>
        <v/>
      </c>
      <c r="C12" s="5">
        <f>C11+(B11-B12)</f>
        <v/>
      </c>
      <c r="D12" s="5">
        <f>MAX(D11-V11*dt_min*60,0)</f>
        <v/>
      </c>
      <c r="E12" s="5">
        <f>MAX(E11-W11*dt_min*60,0)</f>
        <v/>
      </c>
      <c r="F12" s="7">
        <f>pH_Solver!AL12</f>
        <v/>
      </c>
      <c r="G12" s="5">
        <f>10^(-F12)</f>
        <v/>
      </c>
      <c r="H12" s="5">
        <f>H_SO2*(1+Ka_S1/G12+Ka_S1*Ka_S2/G12^2)*RTL/(1+H_SO2*(1+Ka_S1/G12+Ka_S1*Ka_S2/G12^2)*RTL)</f>
        <v/>
      </c>
      <c r="I12" s="5">
        <f>B12*H12</f>
        <v/>
      </c>
      <c r="J12" s="5">
        <f>G12^2+Ka_S1*G12+Ka_S1*Ka_S2</f>
        <v/>
      </c>
      <c r="K12" s="5">
        <f>I12*G12^2/J12</f>
        <v/>
      </c>
      <c r="L12" s="5">
        <f>I12*Ka_S1*G12/J12</f>
        <v/>
      </c>
      <c r="M12" s="5">
        <f>I12*Ka_S1*Ka_S2/J12</f>
        <v/>
      </c>
      <c r="N12" s="5">
        <f>C12*G12/(G12+K_HSO4)</f>
        <v/>
      </c>
      <c r="O12" s="5">
        <f>C12*K_HSO4/(G12+K_HSO4)</f>
        <v/>
      </c>
      <c r="P12" s="5">
        <f>Ntot</f>
        <v/>
      </c>
      <c r="Q12" s="5">
        <f>Atot*H_NH3*(1+K_NH3*G12/K_w)*RTL/(1+H_NH3*(1+K_NH3*G12/K_w)*RTL)*(K_NH3*G12/K_w)/(1+K_NH3*G12/K_w)</f>
        <v/>
      </c>
      <c r="R12" s="5">
        <f>K_w/G12</f>
        <v/>
      </c>
      <c r="S12" s="5">
        <f>G12+Q12-L12-2*M12-P12-R12-2*O12-N12</f>
        <v/>
      </c>
      <c r="T12" s="5">
        <f>D12*H_H2O2*RTL/(1+H_H2O2*RTL)</f>
        <v/>
      </c>
      <c r="U12" s="5">
        <f>E12*H_O3*RTL/(1+H_O3*RTL)</f>
        <v/>
      </c>
      <c r="V12" s="5">
        <f>k_H2O2*G12*T12*L12/(1+Keq_H2O2*G12)</f>
        <v/>
      </c>
      <c r="W12" s="5">
        <f>(k_O3_a*K12+k_O3_b*L12+k_O3_c*M12)*U12</f>
        <v/>
      </c>
      <c r="X12" s="5">
        <f>V12+W12</f>
        <v/>
      </c>
    </row>
    <row r="13">
      <c r="A13">
        <f>A12+dt_min</f>
        <v/>
      </c>
      <c r="B13" s="5">
        <f>MAX(B12-X12*dt_min*60,0)</f>
        <v/>
      </c>
      <c r="C13" s="5">
        <f>C12+(B12-B13)</f>
        <v/>
      </c>
      <c r="D13" s="5">
        <f>MAX(D12-V12*dt_min*60,0)</f>
        <v/>
      </c>
      <c r="E13" s="5">
        <f>MAX(E12-W12*dt_min*60,0)</f>
        <v/>
      </c>
      <c r="F13" s="7">
        <f>pH_Solver!AL13</f>
        <v/>
      </c>
      <c r="G13" s="5">
        <f>10^(-F13)</f>
        <v/>
      </c>
      <c r="H13" s="5">
        <f>H_SO2*(1+Ka_S1/G13+Ka_S1*Ka_S2/G13^2)*RTL/(1+H_SO2*(1+Ka_S1/G13+Ka_S1*Ka_S2/G13^2)*RTL)</f>
        <v/>
      </c>
      <c r="I13" s="5">
        <f>B13*H13</f>
        <v/>
      </c>
      <c r="J13" s="5">
        <f>G13^2+Ka_S1*G13+Ka_S1*Ka_S2</f>
        <v/>
      </c>
      <c r="K13" s="5">
        <f>I13*G13^2/J13</f>
        <v/>
      </c>
      <c r="L13" s="5">
        <f>I13*Ka_S1*G13/J13</f>
        <v/>
      </c>
      <c r="M13" s="5">
        <f>I13*Ka_S1*Ka_S2/J13</f>
        <v/>
      </c>
      <c r="N13" s="5">
        <f>C13*G13/(G13+K_HSO4)</f>
        <v/>
      </c>
      <c r="O13" s="5">
        <f>C13*K_HSO4/(G13+K_HSO4)</f>
        <v/>
      </c>
      <c r="P13" s="5">
        <f>Ntot</f>
        <v/>
      </c>
      <c r="Q13" s="5">
        <f>Atot*H_NH3*(1+K_NH3*G13/K_w)*RTL/(1+H_NH3*(1+K_NH3*G13/K_w)*RTL)*(K_NH3*G13/K_w)/(1+K_NH3*G13/K_w)</f>
        <v/>
      </c>
      <c r="R13" s="5">
        <f>K_w/G13</f>
        <v/>
      </c>
      <c r="S13" s="5">
        <f>G13+Q13-L13-2*M13-P13-R13-2*O13-N13</f>
        <v/>
      </c>
      <c r="T13" s="5">
        <f>D13*H_H2O2*RTL/(1+H_H2O2*RTL)</f>
        <v/>
      </c>
      <c r="U13" s="5">
        <f>E13*H_O3*RTL/(1+H_O3*RTL)</f>
        <v/>
      </c>
      <c r="V13" s="5">
        <f>k_H2O2*G13*T13*L13/(1+Keq_H2O2*G13)</f>
        <v/>
      </c>
      <c r="W13" s="5">
        <f>(k_O3_a*K13+k_O3_b*L13+k_O3_c*M13)*U13</f>
        <v/>
      </c>
      <c r="X13" s="5">
        <f>V13+W13</f>
        <v/>
      </c>
    </row>
    <row r="14">
      <c r="A14">
        <f>A13+dt_min</f>
        <v/>
      </c>
      <c r="B14" s="5">
        <f>MAX(B13-X13*dt_min*60,0)</f>
        <v/>
      </c>
      <c r="C14" s="5">
        <f>C13+(B13-B14)</f>
        <v/>
      </c>
      <c r="D14" s="5">
        <f>MAX(D13-V13*dt_min*60,0)</f>
        <v/>
      </c>
      <c r="E14" s="5">
        <f>MAX(E13-W13*dt_min*60,0)</f>
        <v/>
      </c>
      <c r="F14" s="7">
        <f>pH_Solver!AL14</f>
        <v/>
      </c>
      <c r="G14" s="5">
        <f>10^(-F14)</f>
        <v/>
      </c>
      <c r="H14" s="5">
        <f>H_SO2*(1+Ka_S1/G14+Ka_S1*Ka_S2/G14^2)*RTL/(1+H_SO2*(1+Ka_S1/G14+Ka_S1*Ka_S2/G14^2)*RTL)</f>
        <v/>
      </c>
      <c r="I14" s="5">
        <f>B14*H14</f>
        <v/>
      </c>
      <c r="J14" s="5">
        <f>G14^2+Ka_S1*G14+Ka_S1*Ka_S2</f>
        <v/>
      </c>
      <c r="K14" s="5">
        <f>I14*G14^2/J14</f>
        <v/>
      </c>
      <c r="L14" s="5">
        <f>I14*Ka_S1*G14/J14</f>
        <v/>
      </c>
      <c r="M14" s="5">
        <f>I14*Ka_S1*Ka_S2/J14</f>
        <v/>
      </c>
      <c r="N14" s="5">
        <f>C14*G14/(G14+K_HSO4)</f>
        <v/>
      </c>
      <c r="O14" s="5">
        <f>C14*K_HSO4/(G14+K_HSO4)</f>
        <v/>
      </c>
      <c r="P14" s="5">
        <f>Ntot</f>
        <v/>
      </c>
      <c r="Q14" s="5">
        <f>Atot*H_NH3*(1+K_NH3*G14/K_w)*RTL/(1+H_NH3*(1+K_NH3*G14/K_w)*RTL)*(K_NH3*G14/K_w)/(1+K_NH3*G14/K_w)</f>
        <v/>
      </c>
      <c r="R14" s="5">
        <f>K_w/G14</f>
        <v/>
      </c>
      <c r="S14" s="5">
        <f>G14+Q14-L14-2*M14-P14-R14-2*O14-N14</f>
        <v/>
      </c>
      <c r="T14" s="5">
        <f>D14*H_H2O2*RTL/(1+H_H2O2*RTL)</f>
        <v/>
      </c>
      <c r="U14" s="5">
        <f>E14*H_O3*RTL/(1+H_O3*RTL)</f>
        <v/>
      </c>
      <c r="V14" s="5">
        <f>k_H2O2*G14*T14*L14/(1+Keq_H2O2*G14)</f>
        <v/>
      </c>
      <c r="W14" s="5">
        <f>(k_O3_a*K14+k_O3_b*L14+k_O3_c*M14)*U14</f>
        <v/>
      </c>
      <c r="X14" s="5">
        <f>V14+W14</f>
        <v/>
      </c>
    </row>
    <row r="15">
      <c r="A15">
        <f>A14+dt_min</f>
        <v/>
      </c>
      <c r="B15" s="5">
        <f>MAX(B14-X14*dt_min*60,0)</f>
        <v/>
      </c>
      <c r="C15" s="5">
        <f>C14+(B14-B15)</f>
        <v/>
      </c>
      <c r="D15" s="5">
        <f>MAX(D14-V14*dt_min*60,0)</f>
        <v/>
      </c>
      <c r="E15" s="5">
        <f>MAX(E14-W14*dt_min*60,0)</f>
        <v/>
      </c>
      <c r="F15" s="7">
        <f>pH_Solver!AL15</f>
        <v/>
      </c>
      <c r="G15" s="5">
        <f>10^(-F15)</f>
        <v/>
      </c>
      <c r="H15" s="5">
        <f>H_SO2*(1+Ka_S1/G15+Ka_S1*Ka_S2/G15^2)*RTL/(1+H_SO2*(1+Ka_S1/G15+Ka_S1*Ka_S2/G15^2)*RTL)</f>
        <v/>
      </c>
      <c r="I15" s="5">
        <f>B15*H15</f>
        <v/>
      </c>
      <c r="J15" s="5">
        <f>G15^2+Ka_S1*G15+Ka_S1*Ka_S2</f>
        <v/>
      </c>
      <c r="K15" s="5">
        <f>I15*G15^2/J15</f>
        <v/>
      </c>
      <c r="L15" s="5">
        <f>I15*Ka_S1*G15/J15</f>
        <v/>
      </c>
      <c r="M15" s="5">
        <f>I15*Ka_S1*Ka_S2/J15</f>
        <v/>
      </c>
      <c r="N15" s="5">
        <f>C15*G15/(G15+K_HSO4)</f>
        <v/>
      </c>
      <c r="O15" s="5">
        <f>C15*K_HSO4/(G15+K_HSO4)</f>
        <v/>
      </c>
      <c r="P15" s="5">
        <f>Ntot</f>
        <v/>
      </c>
      <c r="Q15" s="5">
        <f>Atot*H_NH3*(1+K_NH3*G15/K_w)*RTL/(1+H_NH3*(1+K_NH3*G15/K_w)*RTL)*(K_NH3*G15/K_w)/(1+K_NH3*G15/K_w)</f>
        <v/>
      </c>
      <c r="R15" s="5">
        <f>K_w/G15</f>
        <v/>
      </c>
      <c r="S15" s="5">
        <f>G15+Q15-L15-2*M15-P15-R15-2*O15-N15</f>
        <v/>
      </c>
      <c r="T15" s="5">
        <f>D15*H_H2O2*RTL/(1+H_H2O2*RTL)</f>
        <v/>
      </c>
      <c r="U15" s="5">
        <f>E15*H_O3*RTL/(1+H_O3*RTL)</f>
        <v/>
      </c>
      <c r="V15" s="5">
        <f>k_H2O2*G15*T15*L15/(1+Keq_H2O2*G15)</f>
        <v/>
      </c>
      <c r="W15" s="5">
        <f>(k_O3_a*K15+k_O3_b*L15+k_O3_c*M15)*U15</f>
        <v/>
      </c>
      <c r="X15" s="5">
        <f>V15+W15</f>
        <v/>
      </c>
    </row>
    <row r="16">
      <c r="A16">
        <f>A15+dt_min</f>
        <v/>
      </c>
      <c r="B16" s="5">
        <f>MAX(B15-X15*dt_min*60,0)</f>
        <v/>
      </c>
      <c r="C16" s="5">
        <f>C15+(B15-B16)</f>
        <v/>
      </c>
      <c r="D16" s="5">
        <f>MAX(D15-V15*dt_min*60,0)</f>
        <v/>
      </c>
      <c r="E16" s="5">
        <f>MAX(E15-W15*dt_min*60,0)</f>
        <v/>
      </c>
      <c r="F16" s="7">
        <f>pH_Solver!AL16</f>
        <v/>
      </c>
      <c r="G16" s="5">
        <f>10^(-F16)</f>
        <v/>
      </c>
      <c r="H16" s="5">
        <f>H_SO2*(1+Ka_S1/G16+Ka_S1*Ka_S2/G16^2)*RTL/(1+H_SO2*(1+Ka_S1/G16+Ka_S1*Ka_S2/G16^2)*RTL)</f>
        <v/>
      </c>
      <c r="I16" s="5">
        <f>B16*H16</f>
        <v/>
      </c>
      <c r="J16" s="5">
        <f>G16^2+Ka_S1*G16+Ka_S1*Ka_S2</f>
        <v/>
      </c>
      <c r="K16" s="5">
        <f>I16*G16^2/J16</f>
        <v/>
      </c>
      <c r="L16" s="5">
        <f>I16*Ka_S1*G16/J16</f>
        <v/>
      </c>
      <c r="M16" s="5">
        <f>I16*Ka_S1*Ka_S2/J16</f>
        <v/>
      </c>
      <c r="N16" s="5">
        <f>C16*G16/(G16+K_HSO4)</f>
        <v/>
      </c>
      <c r="O16" s="5">
        <f>C16*K_HSO4/(G16+K_HSO4)</f>
        <v/>
      </c>
      <c r="P16" s="5">
        <f>Ntot</f>
        <v/>
      </c>
      <c r="Q16" s="5">
        <f>Atot*H_NH3*(1+K_NH3*G16/K_w)*RTL/(1+H_NH3*(1+K_NH3*G16/K_w)*RTL)*(K_NH3*G16/K_w)/(1+K_NH3*G16/K_w)</f>
        <v/>
      </c>
      <c r="R16" s="5">
        <f>K_w/G16</f>
        <v/>
      </c>
      <c r="S16" s="5">
        <f>G16+Q16-L16-2*M16-P16-R16-2*O16-N16</f>
        <v/>
      </c>
      <c r="T16" s="5">
        <f>D16*H_H2O2*RTL/(1+H_H2O2*RTL)</f>
        <v/>
      </c>
      <c r="U16" s="5">
        <f>E16*H_O3*RTL/(1+H_O3*RTL)</f>
        <v/>
      </c>
      <c r="V16" s="5">
        <f>k_H2O2*G16*T16*L16/(1+Keq_H2O2*G16)</f>
        <v/>
      </c>
      <c r="W16" s="5">
        <f>(k_O3_a*K16+k_O3_b*L16+k_O3_c*M16)*U16</f>
        <v/>
      </c>
      <c r="X16" s="5">
        <f>V16+W16</f>
        <v/>
      </c>
    </row>
    <row r="17">
      <c r="A17">
        <f>A16+dt_min</f>
        <v/>
      </c>
      <c r="B17" s="5">
        <f>MAX(B16-X16*dt_min*60,0)</f>
        <v/>
      </c>
      <c r="C17" s="5">
        <f>C16+(B16-B17)</f>
        <v/>
      </c>
      <c r="D17" s="5">
        <f>MAX(D16-V16*dt_min*60,0)</f>
        <v/>
      </c>
      <c r="E17" s="5">
        <f>MAX(E16-W16*dt_min*60,0)</f>
        <v/>
      </c>
      <c r="F17" s="7">
        <f>pH_Solver!AL17</f>
        <v/>
      </c>
      <c r="G17" s="5">
        <f>10^(-F17)</f>
        <v/>
      </c>
      <c r="H17" s="5">
        <f>H_SO2*(1+Ka_S1/G17+Ka_S1*Ka_S2/G17^2)*RTL/(1+H_SO2*(1+Ka_S1/G17+Ka_S1*Ka_S2/G17^2)*RTL)</f>
        <v/>
      </c>
      <c r="I17" s="5">
        <f>B17*H17</f>
        <v/>
      </c>
      <c r="J17" s="5">
        <f>G17^2+Ka_S1*G17+Ka_S1*Ka_S2</f>
        <v/>
      </c>
      <c r="K17" s="5">
        <f>I17*G17^2/J17</f>
        <v/>
      </c>
      <c r="L17" s="5">
        <f>I17*Ka_S1*G17/J17</f>
        <v/>
      </c>
      <c r="M17" s="5">
        <f>I17*Ka_S1*Ka_S2/J17</f>
        <v/>
      </c>
      <c r="N17" s="5">
        <f>C17*G17/(G17+K_HSO4)</f>
        <v/>
      </c>
      <c r="O17" s="5">
        <f>C17*K_HSO4/(G17+K_HSO4)</f>
        <v/>
      </c>
      <c r="P17" s="5">
        <f>Ntot</f>
        <v/>
      </c>
      <c r="Q17" s="5">
        <f>Atot*H_NH3*(1+K_NH3*G17/K_w)*RTL/(1+H_NH3*(1+K_NH3*G17/K_w)*RTL)*(K_NH3*G17/K_w)/(1+K_NH3*G17/K_w)</f>
        <v/>
      </c>
      <c r="R17" s="5">
        <f>K_w/G17</f>
        <v/>
      </c>
      <c r="S17" s="5">
        <f>G17+Q17-L17-2*M17-P17-R17-2*O17-N17</f>
        <v/>
      </c>
      <c r="T17" s="5">
        <f>D17*H_H2O2*RTL/(1+H_H2O2*RTL)</f>
        <v/>
      </c>
      <c r="U17" s="5">
        <f>E17*H_O3*RTL/(1+H_O3*RTL)</f>
        <v/>
      </c>
      <c r="V17" s="5">
        <f>k_H2O2*G17*T17*L17/(1+Keq_H2O2*G17)</f>
        <v/>
      </c>
      <c r="W17" s="5">
        <f>(k_O3_a*K17+k_O3_b*L17+k_O3_c*M17)*U17</f>
        <v/>
      </c>
      <c r="X17" s="5">
        <f>V17+W17</f>
        <v/>
      </c>
    </row>
    <row r="18">
      <c r="A18">
        <f>A17+dt_min</f>
        <v/>
      </c>
      <c r="B18" s="5">
        <f>MAX(B17-X17*dt_min*60,0)</f>
        <v/>
      </c>
      <c r="C18" s="5">
        <f>C17+(B17-B18)</f>
        <v/>
      </c>
      <c r="D18" s="5">
        <f>MAX(D17-V17*dt_min*60,0)</f>
        <v/>
      </c>
      <c r="E18" s="5">
        <f>MAX(E17-W17*dt_min*60,0)</f>
        <v/>
      </c>
      <c r="F18" s="7">
        <f>pH_Solver!AL18</f>
        <v/>
      </c>
      <c r="G18" s="5">
        <f>10^(-F18)</f>
        <v/>
      </c>
      <c r="H18" s="5">
        <f>H_SO2*(1+Ka_S1/G18+Ka_S1*Ka_S2/G18^2)*RTL/(1+H_SO2*(1+Ka_S1/G18+Ka_S1*Ka_S2/G18^2)*RTL)</f>
        <v/>
      </c>
      <c r="I18" s="5">
        <f>B18*H18</f>
        <v/>
      </c>
      <c r="J18" s="5">
        <f>G18^2+Ka_S1*G18+Ka_S1*Ka_S2</f>
        <v/>
      </c>
      <c r="K18" s="5">
        <f>I18*G18^2/J18</f>
        <v/>
      </c>
      <c r="L18" s="5">
        <f>I18*Ka_S1*G18/J18</f>
        <v/>
      </c>
      <c r="M18" s="5">
        <f>I18*Ka_S1*Ka_S2/J18</f>
        <v/>
      </c>
      <c r="N18" s="5">
        <f>C18*G18/(G18+K_HSO4)</f>
        <v/>
      </c>
      <c r="O18" s="5">
        <f>C18*K_HSO4/(G18+K_HSO4)</f>
        <v/>
      </c>
      <c r="P18" s="5">
        <f>Ntot</f>
        <v/>
      </c>
      <c r="Q18" s="5">
        <f>Atot*H_NH3*(1+K_NH3*G18/K_w)*RTL/(1+H_NH3*(1+K_NH3*G18/K_w)*RTL)*(K_NH3*G18/K_w)/(1+K_NH3*G18/K_w)</f>
        <v/>
      </c>
      <c r="R18" s="5">
        <f>K_w/G18</f>
        <v/>
      </c>
      <c r="S18" s="5">
        <f>G18+Q18-L18-2*M18-P18-R18-2*O18-N18</f>
        <v/>
      </c>
      <c r="T18" s="5">
        <f>D18*H_H2O2*RTL/(1+H_H2O2*RTL)</f>
        <v/>
      </c>
      <c r="U18" s="5">
        <f>E18*H_O3*RTL/(1+H_O3*RTL)</f>
        <v/>
      </c>
      <c r="V18" s="5">
        <f>k_H2O2*G18*T18*L18/(1+Keq_H2O2*G18)</f>
        <v/>
      </c>
      <c r="W18" s="5">
        <f>(k_O3_a*K18+k_O3_b*L18+k_O3_c*M18)*U18</f>
        <v/>
      </c>
      <c r="X18" s="5">
        <f>V18+W18</f>
        <v/>
      </c>
    </row>
    <row r="19">
      <c r="A19">
        <f>A18+dt_min</f>
        <v/>
      </c>
      <c r="B19" s="5">
        <f>MAX(B18-X18*dt_min*60,0)</f>
        <v/>
      </c>
      <c r="C19" s="5">
        <f>C18+(B18-B19)</f>
        <v/>
      </c>
      <c r="D19" s="5">
        <f>MAX(D18-V18*dt_min*60,0)</f>
        <v/>
      </c>
      <c r="E19" s="5">
        <f>MAX(E18-W18*dt_min*60,0)</f>
        <v/>
      </c>
      <c r="F19" s="7">
        <f>pH_Solver!AL19</f>
        <v/>
      </c>
      <c r="G19" s="5">
        <f>10^(-F19)</f>
        <v/>
      </c>
      <c r="H19" s="5">
        <f>H_SO2*(1+Ka_S1/G19+Ka_S1*Ka_S2/G19^2)*RTL/(1+H_SO2*(1+Ka_S1/G19+Ka_S1*Ka_S2/G19^2)*RTL)</f>
        <v/>
      </c>
      <c r="I19" s="5">
        <f>B19*H19</f>
        <v/>
      </c>
      <c r="J19" s="5">
        <f>G19^2+Ka_S1*G19+Ka_S1*Ka_S2</f>
        <v/>
      </c>
      <c r="K19" s="5">
        <f>I19*G19^2/J19</f>
        <v/>
      </c>
      <c r="L19" s="5">
        <f>I19*Ka_S1*G19/J19</f>
        <v/>
      </c>
      <c r="M19" s="5">
        <f>I19*Ka_S1*Ka_S2/J19</f>
        <v/>
      </c>
      <c r="N19" s="5">
        <f>C19*G19/(G19+K_HSO4)</f>
        <v/>
      </c>
      <c r="O19" s="5">
        <f>C19*K_HSO4/(G19+K_HSO4)</f>
        <v/>
      </c>
      <c r="P19" s="5">
        <f>Ntot</f>
        <v/>
      </c>
      <c r="Q19" s="5">
        <f>Atot*H_NH3*(1+K_NH3*G19/K_w)*RTL/(1+H_NH3*(1+K_NH3*G19/K_w)*RTL)*(K_NH3*G19/K_w)/(1+K_NH3*G19/K_w)</f>
        <v/>
      </c>
      <c r="R19" s="5">
        <f>K_w/G19</f>
        <v/>
      </c>
      <c r="S19" s="5">
        <f>G19+Q19-L19-2*M19-P19-R19-2*O19-N19</f>
        <v/>
      </c>
      <c r="T19" s="5">
        <f>D19*H_H2O2*RTL/(1+H_H2O2*RTL)</f>
        <v/>
      </c>
      <c r="U19" s="5">
        <f>E19*H_O3*RTL/(1+H_O3*RTL)</f>
        <v/>
      </c>
      <c r="V19" s="5">
        <f>k_H2O2*G19*T19*L19/(1+Keq_H2O2*G19)</f>
        <v/>
      </c>
      <c r="W19" s="5">
        <f>(k_O3_a*K19+k_O3_b*L19+k_O3_c*M19)*U19</f>
        <v/>
      </c>
      <c r="X19" s="5">
        <f>V19+W19</f>
        <v/>
      </c>
    </row>
    <row r="20">
      <c r="A20">
        <f>A19+dt_min</f>
        <v/>
      </c>
      <c r="B20" s="5">
        <f>MAX(B19-X19*dt_min*60,0)</f>
        <v/>
      </c>
      <c r="C20" s="5">
        <f>C19+(B19-B20)</f>
        <v/>
      </c>
      <c r="D20" s="5">
        <f>MAX(D19-V19*dt_min*60,0)</f>
        <v/>
      </c>
      <c r="E20" s="5">
        <f>MAX(E19-W19*dt_min*60,0)</f>
        <v/>
      </c>
      <c r="F20" s="7">
        <f>pH_Solver!AL20</f>
        <v/>
      </c>
      <c r="G20" s="5">
        <f>10^(-F20)</f>
        <v/>
      </c>
      <c r="H20" s="5">
        <f>H_SO2*(1+Ka_S1/G20+Ka_S1*Ka_S2/G20^2)*RTL/(1+H_SO2*(1+Ka_S1/G20+Ka_S1*Ka_S2/G20^2)*RTL)</f>
        <v/>
      </c>
      <c r="I20" s="5">
        <f>B20*H20</f>
        <v/>
      </c>
      <c r="J20" s="5">
        <f>G20^2+Ka_S1*G20+Ka_S1*Ka_S2</f>
        <v/>
      </c>
      <c r="K20" s="5">
        <f>I20*G20^2/J20</f>
        <v/>
      </c>
      <c r="L20" s="5">
        <f>I20*Ka_S1*G20/J20</f>
        <v/>
      </c>
      <c r="M20" s="5">
        <f>I20*Ka_S1*Ka_S2/J20</f>
        <v/>
      </c>
      <c r="N20" s="5">
        <f>C20*G20/(G20+K_HSO4)</f>
        <v/>
      </c>
      <c r="O20" s="5">
        <f>C20*K_HSO4/(G20+K_HSO4)</f>
        <v/>
      </c>
      <c r="P20" s="5">
        <f>Ntot</f>
        <v/>
      </c>
      <c r="Q20" s="5">
        <f>Atot*H_NH3*(1+K_NH3*G20/K_w)*RTL/(1+H_NH3*(1+K_NH3*G20/K_w)*RTL)*(K_NH3*G20/K_w)/(1+K_NH3*G20/K_w)</f>
        <v/>
      </c>
      <c r="R20" s="5">
        <f>K_w/G20</f>
        <v/>
      </c>
      <c r="S20" s="5">
        <f>G20+Q20-L20-2*M20-P20-R20-2*O20-N20</f>
        <v/>
      </c>
      <c r="T20" s="5">
        <f>D20*H_H2O2*RTL/(1+H_H2O2*RTL)</f>
        <v/>
      </c>
      <c r="U20" s="5">
        <f>E20*H_O3*RTL/(1+H_O3*RTL)</f>
        <v/>
      </c>
      <c r="V20" s="5">
        <f>k_H2O2*G20*T20*L20/(1+Keq_H2O2*G20)</f>
        <v/>
      </c>
      <c r="W20" s="5">
        <f>(k_O3_a*K20+k_O3_b*L20+k_O3_c*M20)*U20</f>
        <v/>
      </c>
      <c r="X20" s="5">
        <f>V20+W20</f>
        <v/>
      </c>
    </row>
    <row r="21">
      <c r="A21">
        <f>A20+dt_min</f>
        <v/>
      </c>
      <c r="B21" s="5">
        <f>MAX(B20-X20*dt_min*60,0)</f>
        <v/>
      </c>
      <c r="C21" s="5">
        <f>C20+(B20-B21)</f>
        <v/>
      </c>
      <c r="D21" s="5">
        <f>MAX(D20-V20*dt_min*60,0)</f>
        <v/>
      </c>
      <c r="E21" s="5">
        <f>MAX(E20-W20*dt_min*60,0)</f>
        <v/>
      </c>
      <c r="F21" s="7">
        <f>pH_Solver!AL21</f>
        <v/>
      </c>
      <c r="G21" s="5">
        <f>10^(-F21)</f>
        <v/>
      </c>
      <c r="H21" s="5">
        <f>H_SO2*(1+Ka_S1/G21+Ka_S1*Ka_S2/G21^2)*RTL/(1+H_SO2*(1+Ka_S1/G21+Ka_S1*Ka_S2/G21^2)*RTL)</f>
        <v/>
      </c>
      <c r="I21" s="5">
        <f>B21*H21</f>
        <v/>
      </c>
      <c r="J21" s="5">
        <f>G21^2+Ka_S1*G21+Ka_S1*Ka_S2</f>
        <v/>
      </c>
      <c r="K21" s="5">
        <f>I21*G21^2/J21</f>
        <v/>
      </c>
      <c r="L21" s="5">
        <f>I21*Ka_S1*G21/J21</f>
        <v/>
      </c>
      <c r="M21" s="5">
        <f>I21*Ka_S1*Ka_S2/J21</f>
        <v/>
      </c>
      <c r="N21" s="5">
        <f>C21*G21/(G21+K_HSO4)</f>
        <v/>
      </c>
      <c r="O21" s="5">
        <f>C21*K_HSO4/(G21+K_HSO4)</f>
        <v/>
      </c>
      <c r="P21" s="5">
        <f>Ntot</f>
        <v/>
      </c>
      <c r="Q21" s="5">
        <f>Atot*H_NH3*(1+K_NH3*G21/K_w)*RTL/(1+H_NH3*(1+K_NH3*G21/K_w)*RTL)*(K_NH3*G21/K_w)/(1+K_NH3*G21/K_w)</f>
        <v/>
      </c>
      <c r="R21" s="5">
        <f>K_w/G21</f>
        <v/>
      </c>
      <c r="S21" s="5">
        <f>G21+Q21-L21-2*M21-P21-R21-2*O21-N21</f>
        <v/>
      </c>
      <c r="T21" s="5">
        <f>D21*H_H2O2*RTL/(1+H_H2O2*RTL)</f>
        <v/>
      </c>
      <c r="U21" s="5">
        <f>E21*H_O3*RTL/(1+H_O3*RTL)</f>
        <v/>
      </c>
      <c r="V21" s="5">
        <f>k_H2O2*G21*T21*L21/(1+Keq_H2O2*G21)</f>
        <v/>
      </c>
      <c r="W21" s="5">
        <f>(k_O3_a*K21+k_O3_b*L21+k_O3_c*M21)*U21</f>
        <v/>
      </c>
      <c r="X21" s="5">
        <f>V21+W21</f>
        <v/>
      </c>
    </row>
    <row r="22">
      <c r="A22">
        <f>A21+dt_min</f>
        <v/>
      </c>
      <c r="B22" s="5">
        <f>MAX(B21-X21*dt_min*60,0)</f>
        <v/>
      </c>
      <c r="C22" s="5">
        <f>C21+(B21-B22)</f>
        <v/>
      </c>
      <c r="D22" s="5">
        <f>MAX(D21-V21*dt_min*60,0)</f>
        <v/>
      </c>
      <c r="E22" s="5">
        <f>MAX(E21-W21*dt_min*60,0)</f>
        <v/>
      </c>
      <c r="F22" s="7">
        <f>pH_Solver!AL22</f>
        <v/>
      </c>
      <c r="G22" s="5">
        <f>10^(-F22)</f>
        <v/>
      </c>
      <c r="H22" s="5">
        <f>H_SO2*(1+Ka_S1/G22+Ka_S1*Ka_S2/G22^2)*RTL/(1+H_SO2*(1+Ka_S1/G22+Ka_S1*Ka_S2/G22^2)*RTL)</f>
        <v/>
      </c>
      <c r="I22" s="5">
        <f>B22*H22</f>
        <v/>
      </c>
      <c r="J22" s="5">
        <f>G22^2+Ka_S1*G22+Ka_S1*Ka_S2</f>
        <v/>
      </c>
      <c r="K22" s="5">
        <f>I22*G22^2/J22</f>
        <v/>
      </c>
      <c r="L22" s="5">
        <f>I22*Ka_S1*G22/J22</f>
        <v/>
      </c>
      <c r="M22" s="5">
        <f>I22*Ka_S1*Ka_S2/J22</f>
        <v/>
      </c>
      <c r="N22" s="5">
        <f>C22*G22/(G22+K_HSO4)</f>
        <v/>
      </c>
      <c r="O22" s="5">
        <f>C22*K_HSO4/(G22+K_HSO4)</f>
        <v/>
      </c>
      <c r="P22" s="5">
        <f>Ntot</f>
        <v/>
      </c>
      <c r="Q22" s="5">
        <f>Atot*H_NH3*(1+K_NH3*G22/K_w)*RTL/(1+H_NH3*(1+K_NH3*G22/K_w)*RTL)*(K_NH3*G22/K_w)/(1+K_NH3*G22/K_w)</f>
        <v/>
      </c>
      <c r="R22" s="5">
        <f>K_w/G22</f>
        <v/>
      </c>
      <c r="S22" s="5">
        <f>G22+Q22-L22-2*M22-P22-R22-2*O22-N22</f>
        <v/>
      </c>
      <c r="T22" s="5">
        <f>D22*H_H2O2*RTL/(1+H_H2O2*RTL)</f>
        <v/>
      </c>
      <c r="U22" s="5">
        <f>E22*H_O3*RTL/(1+H_O3*RTL)</f>
        <v/>
      </c>
      <c r="V22" s="5">
        <f>k_H2O2*G22*T22*L22/(1+Keq_H2O2*G22)</f>
        <v/>
      </c>
      <c r="W22" s="5">
        <f>(k_O3_a*K22+k_O3_b*L22+k_O3_c*M22)*U22</f>
        <v/>
      </c>
      <c r="X22" s="5">
        <f>V22+W22</f>
        <v/>
      </c>
    </row>
    <row r="23">
      <c r="A23">
        <f>A22+dt_min</f>
        <v/>
      </c>
      <c r="B23" s="5">
        <f>MAX(B22-X22*dt_min*60,0)</f>
        <v/>
      </c>
      <c r="C23" s="5">
        <f>C22+(B22-B23)</f>
        <v/>
      </c>
      <c r="D23" s="5">
        <f>MAX(D22-V22*dt_min*60,0)</f>
        <v/>
      </c>
      <c r="E23" s="5">
        <f>MAX(E22-W22*dt_min*60,0)</f>
        <v/>
      </c>
      <c r="F23" s="7">
        <f>pH_Solver!AL23</f>
        <v/>
      </c>
      <c r="G23" s="5">
        <f>10^(-F23)</f>
        <v/>
      </c>
      <c r="H23" s="5">
        <f>H_SO2*(1+Ka_S1/G23+Ka_S1*Ka_S2/G23^2)*RTL/(1+H_SO2*(1+Ka_S1/G23+Ka_S1*Ka_S2/G23^2)*RTL)</f>
        <v/>
      </c>
      <c r="I23" s="5">
        <f>B23*H23</f>
        <v/>
      </c>
      <c r="J23" s="5">
        <f>G23^2+Ka_S1*G23+Ka_S1*Ka_S2</f>
        <v/>
      </c>
      <c r="K23" s="5">
        <f>I23*G23^2/J23</f>
        <v/>
      </c>
      <c r="L23" s="5">
        <f>I23*Ka_S1*G23/J23</f>
        <v/>
      </c>
      <c r="M23" s="5">
        <f>I23*Ka_S1*Ka_S2/J23</f>
        <v/>
      </c>
      <c r="N23" s="5">
        <f>C23*G23/(G23+K_HSO4)</f>
        <v/>
      </c>
      <c r="O23" s="5">
        <f>C23*K_HSO4/(G23+K_HSO4)</f>
        <v/>
      </c>
      <c r="P23" s="5">
        <f>Ntot</f>
        <v/>
      </c>
      <c r="Q23" s="5">
        <f>Atot*H_NH3*(1+K_NH3*G23/K_w)*RTL/(1+H_NH3*(1+K_NH3*G23/K_w)*RTL)*(K_NH3*G23/K_w)/(1+K_NH3*G23/K_w)</f>
        <v/>
      </c>
      <c r="R23" s="5">
        <f>K_w/G23</f>
        <v/>
      </c>
      <c r="S23" s="5">
        <f>G23+Q23-L23-2*M23-P23-R23-2*O23-N23</f>
        <v/>
      </c>
      <c r="T23" s="5">
        <f>D23*H_H2O2*RTL/(1+H_H2O2*RTL)</f>
        <v/>
      </c>
      <c r="U23" s="5">
        <f>E23*H_O3*RTL/(1+H_O3*RTL)</f>
        <v/>
      </c>
      <c r="V23" s="5">
        <f>k_H2O2*G23*T23*L23/(1+Keq_H2O2*G23)</f>
        <v/>
      </c>
      <c r="W23" s="5">
        <f>(k_O3_a*K23+k_O3_b*L23+k_O3_c*M23)*U23</f>
        <v/>
      </c>
      <c r="X23" s="5">
        <f>V23+W23</f>
        <v/>
      </c>
    </row>
    <row r="24">
      <c r="A24">
        <f>A23+dt_min</f>
        <v/>
      </c>
      <c r="B24" s="5">
        <f>MAX(B23-X23*dt_min*60,0)</f>
        <v/>
      </c>
      <c r="C24" s="5">
        <f>C23+(B23-B24)</f>
        <v/>
      </c>
      <c r="D24" s="5">
        <f>MAX(D23-V23*dt_min*60,0)</f>
        <v/>
      </c>
      <c r="E24" s="5">
        <f>MAX(E23-W23*dt_min*60,0)</f>
        <v/>
      </c>
      <c r="F24" s="7">
        <f>pH_Solver!AL24</f>
        <v/>
      </c>
      <c r="G24" s="5">
        <f>10^(-F24)</f>
        <v/>
      </c>
      <c r="H24" s="5">
        <f>H_SO2*(1+Ka_S1/G24+Ka_S1*Ka_S2/G24^2)*RTL/(1+H_SO2*(1+Ka_S1/G24+Ka_S1*Ka_S2/G24^2)*RTL)</f>
        <v/>
      </c>
      <c r="I24" s="5">
        <f>B24*H24</f>
        <v/>
      </c>
      <c r="J24" s="5">
        <f>G24^2+Ka_S1*G24+Ka_S1*Ka_S2</f>
        <v/>
      </c>
      <c r="K24" s="5">
        <f>I24*G24^2/J24</f>
        <v/>
      </c>
      <c r="L24" s="5">
        <f>I24*Ka_S1*G24/J24</f>
        <v/>
      </c>
      <c r="M24" s="5">
        <f>I24*Ka_S1*Ka_S2/J24</f>
        <v/>
      </c>
      <c r="N24" s="5">
        <f>C24*G24/(G24+K_HSO4)</f>
        <v/>
      </c>
      <c r="O24" s="5">
        <f>C24*K_HSO4/(G24+K_HSO4)</f>
        <v/>
      </c>
      <c r="P24" s="5">
        <f>Ntot</f>
        <v/>
      </c>
      <c r="Q24" s="5">
        <f>Atot*H_NH3*(1+K_NH3*G24/K_w)*RTL/(1+H_NH3*(1+K_NH3*G24/K_w)*RTL)*(K_NH3*G24/K_w)/(1+K_NH3*G24/K_w)</f>
        <v/>
      </c>
      <c r="R24" s="5">
        <f>K_w/G24</f>
        <v/>
      </c>
      <c r="S24" s="5">
        <f>G24+Q24-L24-2*M24-P24-R24-2*O24-N24</f>
        <v/>
      </c>
      <c r="T24" s="5">
        <f>D24*H_H2O2*RTL/(1+H_H2O2*RTL)</f>
        <v/>
      </c>
      <c r="U24" s="5">
        <f>E24*H_O3*RTL/(1+H_O3*RTL)</f>
        <v/>
      </c>
      <c r="V24" s="5">
        <f>k_H2O2*G24*T24*L24/(1+Keq_H2O2*G24)</f>
        <v/>
      </c>
      <c r="W24" s="5">
        <f>(k_O3_a*K24+k_O3_b*L24+k_O3_c*M24)*U24</f>
        <v/>
      </c>
      <c r="X24" s="5">
        <f>V24+W24</f>
        <v/>
      </c>
    </row>
    <row r="25">
      <c r="A25">
        <f>A24+dt_min</f>
        <v/>
      </c>
      <c r="B25" s="5">
        <f>MAX(B24-X24*dt_min*60,0)</f>
        <v/>
      </c>
      <c r="C25" s="5">
        <f>C24+(B24-B25)</f>
        <v/>
      </c>
      <c r="D25" s="5">
        <f>MAX(D24-V24*dt_min*60,0)</f>
        <v/>
      </c>
      <c r="E25" s="5">
        <f>MAX(E24-W24*dt_min*60,0)</f>
        <v/>
      </c>
      <c r="F25" s="7">
        <f>pH_Solver!AL25</f>
        <v/>
      </c>
      <c r="G25" s="5">
        <f>10^(-F25)</f>
        <v/>
      </c>
      <c r="H25" s="5">
        <f>H_SO2*(1+Ka_S1/G25+Ka_S1*Ka_S2/G25^2)*RTL/(1+H_SO2*(1+Ka_S1/G25+Ka_S1*Ka_S2/G25^2)*RTL)</f>
        <v/>
      </c>
      <c r="I25" s="5">
        <f>B25*H25</f>
        <v/>
      </c>
      <c r="J25" s="5">
        <f>G25^2+Ka_S1*G25+Ka_S1*Ka_S2</f>
        <v/>
      </c>
      <c r="K25" s="5">
        <f>I25*G25^2/J25</f>
        <v/>
      </c>
      <c r="L25" s="5">
        <f>I25*Ka_S1*G25/J25</f>
        <v/>
      </c>
      <c r="M25" s="5">
        <f>I25*Ka_S1*Ka_S2/J25</f>
        <v/>
      </c>
      <c r="N25" s="5">
        <f>C25*G25/(G25+K_HSO4)</f>
        <v/>
      </c>
      <c r="O25" s="5">
        <f>C25*K_HSO4/(G25+K_HSO4)</f>
        <v/>
      </c>
      <c r="P25" s="5">
        <f>Ntot</f>
        <v/>
      </c>
      <c r="Q25" s="5">
        <f>Atot*H_NH3*(1+K_NH3*G25/K_w)*RTL/(1+H_NH3*(1+K_NH3*G25/K_w)*RTL)*(K_NH3*G25/K_w)/(1+K_NH3*G25/K_w)</f>
        <v/>
      </c>
      <c r="R25" s="5">
        <f>K_w/G25</f>
        <v/>
      </c>
      <c r="S25" s="5">
        <f>G25+Q25-L25-2*M25-P25-R25-2*O25-N25</f>
        <v/>
      </c>
      <c r="T25" s="5">
        <f>D25*H_H2O2*RTL/(1+H_H2O2*RTL)</f>
        <v/>
      </c>
      <c r="U25" s="5">
        <f>E25*H_O3*RTL/(1+H_O3*RTL)</f>
        <v/>
      </c>
      <c r="V25" s="5">
        <f>k_H2O2*G25*T25*L25/(1+Keq_H2O2*G25)</f>
        <v/>
      </c>
      <c r="W25" s="5">
        <f>(k_O3_a*K25+k_O3_b*L25+k_O3_c*M25)*U25</f>
        <v/>
      </c>
      <c r="X25" s="5">
        <f>V25+W25</f>
        <v/>
      </c>
    </row>
    <row r="26">
      <c r="A26">
        <f>A25+dt_min</f>
        <v/>
      </c>
      <c r="B26" s="5">
        <f>MAX(B25-X25*dt_min*60,0)</f>
        <v/>
      </c>
      <c r="C26" s="5">
        <f>C25+(B25-B26)</f>
        <v/>
      </c>
      <c r="D26" s="5">
        <f>MAX(D25-V25*dt_min*60,0)</f>
        <v/>
      </c>
      <c r="E26" s="5">
        <f>MAX(E25-W25*dt_min*60,0)</f>
        <v/>
      </c>
      <c r="F26" s="7">
        <f>pH_Solver!AL26</f>
        <v/>
      </c>
      <c r="G26" s="5">
        <f>10^(-F26)</f>
        <v/>
      </c>
      <c r="H26" s="5">
        <f>H_SO2*(1+Ka_S1/G26+Ka_S1*Ka_S2/G26^2)*RTL/(1+H_SO2*(1+Ka_S1/G26+Ka_S1*Ka_S2/G26^2)*RTL)</f>
        <v/>
      </c>
      <c r="I26" s="5">
        <f>B26*H26</f>
        <v/>
      </c>
      <c r="J26" s="5">
        <f>G26^2+Ka_S1*G26+Ka_S1*Ka_S2</f>
        <v/>
      </c>
      <c r="K26" s="5">
        <f>I26*G26^2/J26</f>
        <v/>
      </c>
      <c r="L26" s="5">
        <f>I26*Ka_S1*G26/J26</f>
        <v/>
      </c>
      <c r="M26" s="5">
        <f>I26*Ka_S1*Ka_S2/J26</f>
        <v/>
      </c>
      <c r="N26" s="5">
        <f>C26*G26/(G26+K_HSO4)</f>
        <v/>
      </c>
      <c r="O26" s="5">
        <f>C26*K_HSO4/(G26+K_HSO4)</f>
        <v/>
      </c>
      <c r="P26" s="5">
        <f>Ntot</f>
        <v/>
      </c>
      <c r="Q26" s="5">
        <f>Atot*H_NH3*(1+K_NH3*G26/K_w)*RTL/(1+H_NH3*(1+K_NH3*G26/K_w)*RTL)*(K_NH3*G26/K_w)/(1+K_NH3*G26/K_w)</f>
        <v/>
      </c>
      <c r="R26" s="5">
        <f>K_w/G26</f>
        <v/>
      </c>
      <c r="S26" s="5">
        <f>G26+Q26-L26-2*M26-P26-R26-2*O26-N26</f>
        <v/>
      </c>
      <c r="T26" s="5">
        <f>D26*H_H2O2*RTL/(1+H_H2O2*RTL)</f>
        <v/>
      </c>
      <c r="U26" s="5">
        <f>E26*H_O3*RTL/(1+H_O3*RTL)</f>
        <v/>
      </c>
      <c r="V26" s="5">
        <f>k_H2O2*G26*T26*L26/(1+Keq_H2O2*G26)</f>
        <v/>
      </c>
      <c r="W26" s="5">
        <f>(k_O3_a*K26+k_O3_b*L26+k_O3_c*M26)*U26</f>
        <v/>
      </c>
      <c r="X26" s="5">
        <f>V26+W26</f>
        <v/>
      </c>
    </row>
    <row r="27">
      <c r="A27">
        <f>A26+dt_min</f>
        <v/>
      </c>
      <c r="B27" s="5">
        <f>MAX(B26-X26*dt_min*60,0)</f>
        <v/>
      </c>
      <c r="C27" s="5">
        <f>C26+(B26-B27)</f>
        <v/>
      </c>
      <c r="D27" s="5">
        <f>MAX(D26-V26*dt_min*60,0)</f>
        <v/>
      </c>
      <c r="E27" s="5">
        <f>MAX(E26-W26*dt_min*60,0)</f>
        <v/>
      </c>
      <c r="F27" s="7">
        <f>pH_Solver!AL27</f>
        <v/>
      </c>
      <c r="G27" s="5">
        <f>10^(-F27)</f>
        <v/>
      </c>
      <c r="H27" s="5">
        <f>H_SO2*(1+Ka_S1/G27+Ka_S1*Ka_S2/G27^2)*RTL/(1+H_SO2*(1+Ka_S1/G27+Ka_S1*Ka_S2/G27^2)*RTL)</f>
        <v/>
      </c>
      <c r="I27" s="5">
        <f>B27*H27</f>
        <v/>
      </c>
      <c r="J27" s="5">
        <f>G27^2+Ka_S1*G27+Ka_S1*Ka_S2</f>
        <v/>
      </c>
      <c r="K27" s="5">
        <f>I27*G27^2/J27</f>
        <v/>
      </c>
      <c r="L27" s="5">
        <f>I27*Ka_S1*G27/J27</f>
        <v/>
      </c>
      <c r="M27" s="5">
        <f>I27*Ka_S1*Ka_S2/J27</f>
        <v/>
      </c>
      <c r="N27" s="5">
        <f>C27*G27/(G27+K_HSO4)</f>
        <v/>
      </c>
      <c r="O27" s="5">
        <f>C27*K_HSO4/(G27+K_HSO4)</f>
        <v/>
      </c>
      <c r="P27" s="5">
        <f>Ntot</f>
        <v/>
      </c>
      <c r="Q27" s="5">
        <f>Atot*H_NH3*(1+K_NH3*G27/K_w)*RTL/(1+H_NH3*(1+K_NH3*G27/K_w)*RTL)*(K_NH3*G27/K_w)/(1+K_NH3*G27/K_w)</f>
        <v/>
      </c>
      <c r="R27" s="5">
        <f>K_w/G27</f>
        <v/>
      </c>
      <c r="S27" s="5">
        <f>G27+Q27-L27-2*M27-P27-R27-2*O27-N27</f>
        <v/>
      </c>
      <c r="T27" s="5">
        <f>D27*H_H2O2*RTL/(1+H_H2O2*RTL)</f>
        <v/>
      </c>
      <c r="U27" s="5">
        <f>E27*H_O3*RTL/(1+H_O3*RTL)</f>
        <v/>
      </c>
      <c r="V27" s="5">
        <f>k_H2O2*G27*T27*L27/(1+Keq_H2O2*G27)</f>
        <v/>
      </c>
      <c r="W27" s="5">
        <f>(k_O3_a*K27+k_O3_b*L27+k_O3_c*M27)*U27</f>
        <v/>
      </c>
      <c r="X27" s="5">
        <f>V27+W27</f>
        <v/>
      </c>
    </row>
    <row r="28">
      <c r="A28">
        <f>A27+dt_min</f>
        <v/>
      </c>
      <c r="B28" s="5">
        <f>MAX(B27-X27*dt_min*60,0)</f>
        <v/>
      </c>
      <c r="C28" s="5">
        <f>C27+(B27-B28)</f>
        <v/>
      </c>
      <c r="D28" s="5">
        <f>MAX(D27-V27*dt_min*60,0)</f>
        <v/>
      </c>
      <c r="E28" s="5">
        <f>MAX(E27-W27*dt_min*60,0)</f>
        <v/>
      </c>
      <c r="F28" s="7">
        <f>pH_Solver!AL28</f>
        <v/>
      </c>
      <c r="G28" s="5">
        <f>10^(-F28)</f>
        <v/>
      </c>
      <c r="H28" s="5">
        <f>H_SO2*(1+Ka_S1/G28+Ka_S1*Ka_S2/G28^2)*RTL/(1+H_SO2*(1+Ka_S1/G28+Ka_S1*Ka_S2/G28^2)*RTL)</f>
        <v/>
      </c>
      <c r="I28" s="5">
        <f>B28*H28</f>
        <v/>
      </c>
      <c r="J28" s="5">
        <f>G28^2+Ka_S1*G28+Ka_S1*Ka_S2</f>
        <v/>
      </c>
      <c r="K28" s="5">
        <f>I28*G28^2/J28</f>
        <v/>
      </c>
      <c r="L28" s="5">
        <f>I28*Ka_S1*G28/J28</f>
        <v/>
      </c>
      <c r="M28" s="5">
        <f>I28*Ka_S1*Ka_S2/J28</f>
        <v/>
      </c>
      <c r="N28" s="5">
        <f>C28*G28/(G28+K_HSO4)</f>
        <v/>
      </c>
      <c r="O28" s="5">
        <f>C28*K_HSO4/(G28+K_HSO4)</f>
        <v/>
      </c>
      <c r="P28" s="5">
        <f>Ntot</f>
        <v/>
      </c>
      <c r="Q28" s="5">
        <f>Atot*H_NH3*(1+K_NH3*G28/K_w)*RTL/(1+H_NH3*(1+K_NH3*G28/K_w)*RTL)*(K_NH3*G28/K_w)/(1+K_NH3*G28/K_w)</f>
        <v/>
      </c>
      <c r="R28" s="5">
        <f>K_w/G28</f>
        <v/>
      </c>
      <c r="S28" s="5">
        <f>G28+Q28-L28-2*M28-P28-R28-2*O28-N28</f>
        <v/>
      </c>
      <c r="T28" s="5">
        <f>D28*H_H2O2*RTL/(1+H_H2O2*RTL)</f>
        <v/>
      </c>
      <c r="U28" s="5">
        <f>E28*H_O3*RTL/(1+H_O3*RTL)</f>
        <v/>
      </c>
      <c r="V28" s="5">
        <f>k_H2O2*G28*T28*L28/(1+Keq_H2O2*G28)</f>
        <v/>
      </c>
      <c r="W28" s="5">
        <f>(k_O3_a*K28+k_O3_b*L28+k_O3_c*M28)*U28</f>
        <v/>
      </c>
      <c r="X28" s="5">
        <f>V28+W28</f>
        <v/>
      </c>
    </row>
    <row r="29">
      <c r="A29">
        <f>A28+dt_min</f>
        <v/>
      </c>
      <c r="B29" s="5">
        <f>MAX(B28-X28*dt_min*60,0)</f>
        <v/>
      </c>
      <c r="C29" s="5">
        <f>C28+(B28-B29)</f>
        <v/>
      </c>
      <c r="D29" s="5">
        <f>MAX(D28-V28*dt_min*60,0)</f>
        <v/>
      </c>
      <c r="E29" s="5">
        <f>MAX(E28-W28*dt_min*60,0)</f>
        <v/>
      </c>
      <c r="F29" s="7">
        <f>pH_Solver!AL29</f>
        <v/>
      </c>
      <c r="G29" s="5">
        <f>10^(-F29)</f>
        <v/>
      </c>
      <c r="H29" s="5">
        <f>H_SO2*(1+Ka_S1/G29+Ka_S1*Ka_S2/G29^2)*RTL/(1+H_SO2*(1+Ka_S1/G29+Ka_S1*Ka_S2/G29^2)*RTL)</f>
        <v/>
      </c>
      <c r="I29" s="5">
        <f>B29*H29</f>
        <v/>
      </c>
      <c r="J29" s="5">
        <f>G29^2+Ka_S1*G29+Ka_S1*Ka_S2</f>
        <v/>
      </c>
      <c r="K29" s="5">
        <f>I29*G29^2/J29</f>
        <v/>
      </c>
      <c r="L29" s="5">
        <f>I29*Ka_S1*G29/J29</f>
        <v/>
      </c>
      <c r="M29" s="5">
        <f>I29*Ka_S1*Ka_S2/J29</f>
        <v/>
      </c>
      <c r="N29" s="5">
        <f>C29*G29/(G29+K_HSO4)</f>
        <v/>
      </c>
      <c r="O29" s="5">
        <f>C29*K_HSO4/(G29+K_HSO4)</f>
        <v/>
      </c>
      <c r="P29" s="5">
        <f>Ntot</f>
        <v/>
      </c>
      <c r="Q29" s="5">
        <f>Atot*H_NH3*(1+K_NH3*G29/K_w)*RTL/(1+H_NH3*(1+K_NH3*G29/K_w)*RTL)*(K_NH3*G29/K_w)/(1+K_NH3*G29/K_w)</f>
        <v/>
      </c>
      <c r="R29" s="5">
        <f>K_w/G29</f>
        <v/>
      </c>
      <c r="S29" s="5">
        <f>G29+Q29-L29-2*M29-P29-R29-2*O29-N29</f>
        <v/>
      </c>
      <c r="T29" s="5">
        <f>D29*H_H2O2*RTL/(1+H_H2O2*RTL)</f>
        <v/>
      </c>
      <c r="U29" s="5">
        <f>E29*H_O3*RTL/(1+H_O3*RTL)</f>
        <v/>
      </c>
      <c r="V29" s="5">
        <f>k_H2O2*G29*T29*L29/(1+Keq_H2O2*G29)</f>
        <v/>
      </c>
      <c r="W29" s="5">
        <f>(k_O3_a*K29+k_O3_b*L29+k_O3_c*M29)*U29</f>
        <v/>
      </c>
      <c r="X29" s="5">
        <f>V29+W29</f>
        <v/>
      </c>
    </row>
    <row r="30">
      <c r="A30">
        <f>A29+dt_min</f>
        <v/>
      </c>
      <c r="B30" s="5">
        <f>MAX(B29-X29*dt_min*60,0)</f>
        <v/>
      </c>
      <c r="C30" s="5">
        <f>C29+(B29-B30)</f>
        <v/>
      </c>
      <c r="D30" s="5">
        <f>MAX(D29-V29*dt_min*60,0)</f>
        <v/>
      </c>
      <c r="E30" s="5">
        <f>MAX(E29-W29*dt_min*60,0)</f>
        <v/>
      </c>
      <c r="F30" s="7">
        <f>pH_Solver!AL30</f>
        <v/>
      </c>
      <c r="G30" s="5">
        <f>10^(-F30)</f>
        <v/>
      </c>
      <c r="H30" s="5">
        <f>H_SO2*(1+Ka_S1/G30+Ka_S1*Ka_S2/G30^2)*RTL/(1+H_SO2*(1+Ka_S1/G30+Ka_S1*Ka_S2/G30^2)*RTL)</f>
        <v/>
      </c>
      <c r="I30" s="5">
        <f>B30*H30</f>
        <v/>
      </c>
      <c r="J30" s="5">
        <f>G30^2+Ka_S1*G30+Ka_S1*Ka_S2</f>
        <v/>
      </c>
      <c r="K30" s="5">
        <f>I30*G30^2/J30</f>
        <v/>
      </c>
      <c r="L30" s="5">
        <f>I30*Ka_S1*G30/J30</f>
        <v/>
      </c>
      <c r="M30" s="5">
        <f>I30*Ka_S1*Ka_S2/J30</f>
        <v/>
      </c>
      <c r="N30" s="5">
        <f>C30*G30/(G30+K_HSO4)</f>
        <v/>
      </c>
      <c r="O30" s="5">
        <f>C30*K_HSO4/(G30+K_HSO4)</f>
        <v/>
      </c>
      <c r="P30" s="5">
        <f>Ntot</f>
        <v/>
      </c>
      <c r="Q30" s="5">
        <f>Atot*H_NH3*(1+K_NH3*G30/K_w)*RTL/(1+H_NH3*(1+K_NH3*G30/K_w)*RTL)*(K_NH3*G30/K_w)/(1+K_NH3*G30/K_w)</f>
        <v/>
      </c>
      <c r="R30" s="5">
        <f>K_w/G30</f>
        <v/>
      </c>
      <c r="S30" s="5">
        <f>G30+Q30-L30-2*M30-P30-R30-2*O30-N30</f>
        <v/>
      </c>
      <c r="T30" s="5">
        <f>D30*H_H2O2*RTL/(1+H_H2O2*RTL)</f>
        <v/>
      </c>
      <c r="U30" s="5">
        <f>E30*H_O3*RTL/(1+H_O3*RTL)</f>
        <v/>
      </c>
      <c r="V30" s="5">
        <f>k_H2O2*G30*T30*L30/(1+Keq_H2O2*G30)</f>
        <v/>
      </c>
      <c r="W30" s="5">
        <f>(k_O3_a*K30+k_O3_b*L30+k_O3_c*M30)*U30</f>
        <v/>
      </c>
      <c r="X30" s="5">
        <f>V30+W30</f>
        <v/>
      </c>
    </row>
    <row r="31">
      <c r="A31">
        <f>A30+dt_min</f>
        <v/>
      </c>
      <c r="B31" s="5">
        <f>MAX(B30-X30*dt_min*60,0)</f>
        <v/>
      </c>
      <c r="C31" s="5">
        <f>C30+(B30-B31)</f>
        <v/>
      </c>
      <c r="D31" s="5">
        <f>MAX(D30-V30*dt_min*60,0)</f>
        <v/>
      </c>
      <c r="E31" s="5">
        <f>MAX(E30-W30*dt_min*60,0)</f>
        <v/>
      </c>
      <c r="F31" s="7">
        <f>pH_Solver!AL31</f>
        <v/>
      </c>
      <c r="G31" s="5">
        <f>10^(-F31)</f>
        <v/>
      </c>
      <c r="H31" s="5">
        <f>H_SO2*(1+Ka_S1/G31+Ka_S1*Ka_S2/G31^2)*RTL/(1+H_SO2*(1+Ka_S1/G31+Ka_S1*Ka_S2/G31^2)*RTL)</f>
        <v/>
      </c>
      <c r="I31" s="5">
        <f>B31*H31</f>
        <v/>
      </c>
      <c r="J31" s="5">
        <f>G31^2+Ka_S1*G31+Ka_S1*Ka_S2</f>
        <v/>
      </c>
      <c r="K31" s="5">
        <f>I31*G31^2/J31</f>
        <v/>
      </c>
      <c r="L31" s="5">
        <f>I31*Ka_S1*G31/J31</f>
        <v/>
      </c>
      <c r="M31" s="5">
        <f>I31*Ka_S1*Ka_S2/J31</f>
        <v/>
      </c>
      <c r="N31" s="5">
        <f>C31*G31/(G31+K_HSO4)</f>
        <v/>
      </c>
      <c r="O31" s="5">
        <f>C31*K_HSO4/(G31+K_HSO4)</f>
        <v/>
      </c>
      <c r="P31" s="5">
        <f>Ntot</f>
        <v/>
      </c>
      <c r="Q31" s="5">
        <f>Atot*H_NH3*(1+K_NH3*G31/K_w)*RTL/(1+H_NH3*(1+K_NH3*G31/K_w)*RTL)*(K_NH3*G31/K_w)/(1+K_NH3*G31/K_w)</f>
        <v/>
      </c>
      <c r="R31" s="5">
        <f>K_w/G31</f>
        <v/>
      </c>
      <c r="S31" s="5">
        <f>G31+Q31-L31-2*M31-P31-R31-2*O31-N31</f>
        <v/>
      </c>
      <c r="T31" s="5">
        <f>D31*H_H2O2*RTL/(1+H_H2O2*RTL)</f>
        <v/>
      </c>
      <c r="U31" s="5">
        <f>E31*H_O3*RTL/(1+H_O3*RTL)</f>
        <v/>
      </c>
      <c r="V31" s="5">
        <f>k_H2O2*G31*T31*L31/(1+Keq_H2O2*G31)</f>
        <v/>
      </c>
      <c r="W31" s="5">
        <f>(k_O3_a*K31+k_O3_b*L31+k_O3_c*M31)*U31</f>
        <v/>
      </c>
      <c r="X31" s="5">
        <f>V31+W31</f>
        <v/>
      </c>
    </row>
    <row r="32">
      <c r="A32">
        <f>A31+dt_min</f>
        <v/>
      </c>
      <c r="B32" s="5">
        <f>MAX(B31-X31*dt_min*60,0)</f>
        <v/>
      </c>
      <c r="C32" s="5">
        <f>C31+(B31-B32)</f>
        <v/>
      </c>
      <c r="D32" s="5">
        <f>MAX(D31-V31*dt_min*60,0)</f>
        <v/>
      </c>
      <c r="E32" s="5">
        <f>MAX(E31-W31*dt_min*60,0)</f>
        <v/>
      </c>
      <c r="F32" s="7">
        <f>pH_Solver!AL32</f>
        <v/>
      </c>
      <c r="G32" s="5">
        <f>10^(-F32)</f>
        <v/>
      </c>
      <c r="H32" s="5">
        <f>H_SO2*(1+Ka_S1/G32+Ka_S1*Ka_S2/G32^2)*RTL/(1+H_SO2*(1+Ka_S1/G32+Ka_S1*Ka_S2/G32^2)*RTL)</f>
        <v/>
      </c>
      <c r="I32" s="5">
        <f>B32*H32</f>
        <v/>
      </c>
      <c r="J32" s="5">
        <f>G32^2+Ka_S1*G32+Ka_S1*Ka_S2</f>
        <v/>
      </c>
      <c r="K32" s="5">
        <f>I32*G32^2/J32</f>
        <v/>
      </c>
      <c r="L32" s="5">
        <f>I32*Ka_S1*G32/J32</f>
        <v/>
      </c>
      <c r="M32" s="5">
        <f>I32*Ka_S1*Ka_S2/J32</f>
        <v/>
      </c>
      <c r="N32" s="5">
        <f>C32*G32/(G32+K_HSO4)</f>
        <v/>
      </c>
      <c r="O32" s="5">
        <f>C32*K_HSO4/(G32+K_HSO4)</f>
        <v/>
      </c>
      <c r="P32" s="5">
        <f>Ntot</f>
        <v/>
      </c>
      <c r="Q32" s="5">
        <f>Atot*H_NH3*(1+K_NH3*G32/K_w)*RTL/(1+H_NH3*(1+K_NH3*G32/K_w)*RTL)*(K_NH3*G32/K_w)/(1+K_NH3*G32/K_w)</f>
        <v/>
      </c>
      <c r="R32" s="5">
        <f>K_w/G32</f>
        <v/>
      </c>
      <c r="S32" s="5">
        <f>G32+Q32-L32-2*M32-P32-R32-2*O32-N32</f>
        <v/>
      </c>
      <c r="T32" s="5">
        <f>D32*H_H2O2*RTL/(1+H_H2O2*RTL)</f>
        <v/>
      </c>
      <c r="U32" s="5">
        <f>E32*H_O3*RTL/(1+H_O3*RTL)</f>
        <v/>
      </c>
      <c r="V32" s="5">
        <f>k_H2O2*G32*T32*L32/(1+Keq_H2O2*G32)</f>
        <v/>
      </c>
      <c r="W32" s="5">
        <f>(k_O3_a*K32+k_O3_b*L32+k_O3_c*M32)*U32</f>
        <v/>
      </c>
      <c r="X32" s="5">
        <f>V32+W32</f>
        <v/>
      </c>
    </row>
    <row r="33">
      <c r="A33">
        <f>A32+dt_min</f>
        <v/>
      </c>
      <c r="B33" s="5">
        <f>MAX(B32-X32*dt_min*60,0)</f>
        <v/>
      </c>
      <c r="C33" s="5">
        <f>C32+(B32-B33)</f>
        <v/>
      </c>
      <c r="D33" s="5">
        <f>MAX(D32-V32*dt_min*60,0)</f>
        <v/>
      </c>
      <c r="E33" s="5">
        <f>MAX(E32-W32*dt_min*60,0)</f>
        <v/>
      </c>
      <c r="F33" s="7">
        <f>pH_Solver!AL33</f>
        <v/>
      </c>
      <c r="G33" s="5">
        <f>10^(-F33)</f>
        <v/>
      </c>
      <c r="H33" s="5">
        <f>H_SO2*(1+Ka_S1/G33+Ka_S1*Ka_S2/G33^2)*RTL/(1+H_SO2*(1+Ka_S1/G33+Ka_S1*Ka_S2/G33^2)*RTL)</f>
        <v/>
      </c>
      <c r="I33" s="5">
        <f>B33*H33</f>
        <v/>
      </c>
      <c r="J33" s="5">
        <f>G33^2+Ka_S1*G33+Ka_S1*Ka_S2</f>
        <v/>
      </c>
      <c r="K33" s="5">
        <f>I33*G33^2/J33</f>
        <v/>
      </c>
      <c r="L33" s="5">
        <f>I33*Ka_S1*G33/J33</f>
        <v/>
      </c>
      <c r="M33" s="5">
        <f>I33*Ka_S1*Ka_S2/J33</f>
        <v/>
      </c>
      <c r="N33" s="5">
        <f>C33*G33/(G33+K_HSO4)</f>
        <v/>
      </c>
      <c r="O33" s="5">
        <f>C33*K_HSO4/(G33+K_HSO4)</f>
        <v/>
      </c>
      <c r="P33" s="5">
        <f>Ntot</f>
        <v/>
      </c>
      <c r="Q33" s="5">
        <f>Atot*H_NH3*(1+K_NH3*G33/K_w)*RTL/(1+H_NH3*(1+K_NH3*G33/K_w)*RTL)*(K_NH3*G33/K_w)/(1+K_NH3*G33/K_w)</f>
        <v/>
      </c>
      <c r="R33" s="5">
        <f>K_w/G33</f>
        <v/>
      </c>
      <c r="S33" s="5">
        <f>G33+Q33-L33-2*M33-P33-R33-2*O33-N33</f>
        <v/>
      </c>
      <c r="T33" s="5">
        <f>D33*H_H2O2*RTL/(1+H_H2O2*RTL)</f>
        <v/>
      </c>
      <c r="U33" s="5">
        <f>E33*H_O3*RTL/(1+H_O3*RTL)</f>
        <v/>
      </c>
      <c r="V33" s="5">
        <f>k_H2O2*G33*T33*L33/(1+Keq_H2O2*G33)</f>
        <v/>
      </c>
      <c r="W33" s="5">
        <f>(k_O3_a*K33+k_O3_b*L33+k_O3_c*M33)*U33</f>
        <v/>
      </c>
      <c r="X33" s="5">
        <f>V33+W33</f>
        <v/>
      </c>
    </row>
    <row r="34">
      <c r="A34">
        <f>A33+dt_min</f>
        <v/>
      </c>
      <c r="B34" s="5">
        <f>MAX(B33-X33*dt_min*60,0)</f>
        <v/>
      </c>
      <c r="C34" s="5">
        <f>C33+(B33-B34)</f>
        <v/>
      </c>
      <c r="D34" s="5">
        <f>MAX(D33-V33*dt_min*60,0)</f>
        <v/>
      </c>
      <c r="E34" s="5">
        <f>MAX(E33-W33*dt_min*60,0)</f>
        <v/>
      </c>
      <c r="F34" s="7">
        <f>pH_Solver!AL34</f>
        <v/>
      </c>
      <c r="G34" s="5">
        <f>10^(-F34)</f>
        <v/>
      </c>
      <c r="H34" s="5">
        <f>H_SO2*(1+Ka_S1/G34+Ka_S1*Ka_S2/G34^2)*RTL/(1+H_SO2*(1+Ka_S1/G34+Ka_S1*Ka_S2/G34^2)*RTL)</f>
        <v/>
      </c>
      <c r="I34" s="5">
        <f>B34*H34</f>
        <v/>
      </c>
      <c r="J34" s="5">
        <f>G34^2+Ka_S1*G34+Ka_S1*Ka_S2</f>
        <v/>
      </c>
      <c r="K34" s="5">
        <f>I34*G34^2/J34</f>
        <v/>
      </c>
      <c r="L34" s="5">
        <f>I34*Ka_S1*G34/J34</f>
        <v/>
      </c>
      <c r="M34" s="5">
        <f>I34*Ka_S1*Ka_S2/J34</f>
        <v/>
      </c>
      <c r="N34" s="5">
        <f>C34*G34/(G34+K_HSO4)</f>
        <v/>
      </c>
      <c r="O34" s="5">
        <f>C34*K_HSO4/(G34+K_HSO4)</f>
        <v/>
      </c>
      <c r="P34" s="5">
        <f>Ntot</f>
        <v/>
      </c>
      <c r="Q34" s="5">
        <f>Atot*H_NH3*(1+K_NH3*G34/K_w)*RTL/(1+H_NH3*(1+K_NH3*G34/K_w)*RTL)*(K_NH3*G34/K_w)/(1+K_NH3*G34/K_w)</f>
        <v/>
      </c>
      <c r="R34" s="5">
        <f>K_w/G34</f>
        <v/>
      </c>
      <c r="S34" s="5">
        <f>G34+Q34-L34-2*M34-P34-R34-2*O34-N34</f>
        <v/>
      </c>
      <c r="T34" s="5">
        <f>D34*H_H2O2*RTL/(1+H_H2O2*RTL)</f>
        <v/>
      </c>
      <c r="U34" s="5">
        <f>E34*H_O3*RTL/(1+H_O3*RTL)</f>
        <v/>
      </c>
      <c r="V34" s="5">
        <f>k_H2O2*G34*T34*L34/(1+Keq_H2O2*G34)</f>
        <v/>
      </c>
      <c r="W34" s="5">
        <f>(k_O3_a*K34+k_O3_b*L34+k_O3_c*M34)*U34</f>
        <v/>
      </c>
      <c r="X34" s="5">
        <f>V34+W34</f>
        <v/>
      </c>
    </row>
    <row r="35">
      <c r="A35">
        <f>A34+dt_min</f>
        <v/>
      </c>
      <c r="B35" s="5">
        <f>MAX(B34-X34*dt_min*60,0)</f>
        <v/>
      </c>
      <c r="C35" s="5">
        <f>C34+(B34-B35)</f>
        <v/>
      </c>
      <c r="D35" s="5">
        <f>MAX(D34-V34*dt_min*60,0)</f>
        <v/>
      </c>
      <c r="E35" s="5">
        <f>MAX(E34-W34*dt_min*60,0)</f>
        <v/>
      </c>
      <c r="F35" s="7">
        <f>pH_Solver!AL35</f>
        <v/>
      </c>
      <c r="G35" s="5">
        <f>10^(-F35)</f>
        <v/>
      </c>
      <c r="H35" s="5">
        <f>H_SO2*(1+Ka_S1/G35+Ka_S1*Ka_S2/G35^2)*RTL/(1+H_SO2*(1+Ka_S1/G35+Ka_S1*Ka_S2/G35^2)*RTL)</f>
        <v/>
      </c>
      <c r="I35" s="5">
        <f>B35*H35</f>
        <v/>
      </c>
      <c r="J35" s="5">
        <f>G35^2+Ka_S1*G35+Ka_S1*Ka_S2</f>
        <v/>
      </c>
      <c r="K35" s="5">
        <f>I35*G35^2/J35</f>
        <v/>
      </c>
      <c r="L35" s="5">
        <f>I35*Ka_S1*G35/J35</f>
        <v/>
      </c>
      <c r="M35" s="5">
        <f>I35*Ka_S1*Ka_S2/J35</f>
        <v/>
      </c>
      <c r="N35" s="5">
        <f>C35*G35/(G35+K_HSO4)</f>
        <v/>
      </c>
      <c r="O35" s="5">
        <f>C35*K_HSO4/(G35+K_HSO4)</f>
        <v/>
      </c>
      <c r="P35" s="5">
        <f>Ntot</f>
        <v/>
      </c>
      <c r="Q35" s="5">
        <f>Atot*H_NH3*(1+K_NH3*G35/K_w)*RTL/(1+H_NH3*(1+K_NH3*G35/K_w)*RTL)*(K_NH3*G35/K_w)/(1+K_NH3*G35/K_w)</f>
        <v/>
      </c>
      <c r="R35" s="5">
        <f>K_w/G35</f>
        <v/>
      </c>
      <c r="S35" s="5">
        <f>G35+Q35-L35-2*M35-P35-R35-2*O35-N35</f>
        <v/>
      </c>
      <c r="T35" s="5">
        <f>D35*H_H2O2*RTL/(1+H_H2O2*RTL)</f>
        <v/>
      </c>
      <c r="U35" s="5">
        <f>E35*H_O3*RTL/(1+H_O3*RTL)</f>
        <v/>
      </c>
      <c r="V35" s="5">
        <f>k_H2O2*G35*T35*L35/(1+Keq_H2O2*G35)</f>
        <v/>
      </c>
      <c r="W35" s="5">
        <f>(k_O3_a*K35+k_O3_b*L35+k_O3_c*M35)*U35</f>
        <v/>
      </c>
      <c r="X35" s="5">
        <f>V35+W35</f>
        <v/>
      </c>
    </row>
    <row r="36">
      <c r="A36">
        <f>A35+dt_min</f>
        <v/>
      </c>
      <c r="B36" s="5">
        <f>MAX(B35-X35*dt_min*60,0)</f>
        <v/>
      </c>
      <c r="C36" s="5">
        <f>C35+(B35-B36)</f>
        <v/>
      </c>
      <c r="D36" s="5">
        <f>MAX(D35-V35*dt_min*60,0)</f>
        <v/>
      </c>
      <c r="E36" s="5">
        <f>MAX(E35-W35*dt_min*60,0)</f>
        <v/>
      </c>
      <c r="F36" s="7">
        <f>pH_Solver!AL36</f>
        <v/>
      </c>
      <c r="G36" s="5">
        <f>10^(-F36)</f>
        <v/>
      </c>
      <c r="H36" s="5">
        <f>H_SO2*(1+Ka_S1/G36+Ka_S1*Ka_S2/G36^2)*RTL/(1+H_SO2*(1+Ka_S1/G36+Ka_S1*Ka_S2/G36^2)*RTL)</f>
        <v/>
      </c>
      <c r="I36" s="5">
        <f>B36*H36</f>
        <v/>
      </c>
      <c r="J36" s="5">
        <f>G36^2+Ka_S1*G36+Ka_S1*Ka_S2</f>
        <v/>
      </c>
      <c r="K36" s="5">
        <f>I36*G36^2/J36</f>
        <v/>
      </c>
      <c r="L36" s="5">
        <f>I36*Ka_S1*G36/J36</f>
        <v/>
      </c>
      <c r="M36" s="5">
        <f>I36*Ka_S1*Ka_S2/J36</f>
        <v/>
      </c>
      <c r="N36" s="5">
        <f>C36*G36/(G36+K_HSO4)</f>
        <v/>
      </c>
      <c r="O36" s="5">
        <f>C36*K_HSO4/(G36+K_HSO4)</f>
        <v/>
      </c>
      <c r="P36" s="5">
        <f>Ntot</f>
        <v/>
      </c>
      <c r="Q36" s="5">
        <f>Atot*H_NH3*(1+K_NH3*G36/K_w)*RTL/(1+H_NH3*(1+K_NH3*G36/K_w)*RTL)*(K_NH3*G36/K_w)/(1+K_NH3*G36/K_w)</f>
        <v/>
      </c>
      <c r="R36" s="5">
        <f>K_w/G36</f>
        <v/>
      </c>
      <c r="S36" s="5">
        <f>G36+Q36-L36-2*M36-P36-R36-2*O36-N36</f>
        <v/>
      </c>
      <c r="T36" s="5">
        <f>D36*H_H2O2*RTL/(1+H_H2O2*RTL)</f>
        <v/>
      </c>
      <c r="U36" s="5">
        <f>E36*H_O3*RTL/(1+H_O3*RTL)</f>
        <v/>
      </c>
      <c r="V36" s="5">
        <f>k_H2O2*G36*T36*L36/(1+Keq_H2O2*G36)</f>
        <v/>
      </c>
      <c r="W36" s="5">
        <f>(k_O3_a*K36+k_O3_b*L36+k_O3_c*M36)*U36</f>
        <v/>
      </c>
      <c r="X36" s="5">
        <f>V36+W36</f>
        <v/>
      </c>
    </row>
    <row r="37">
      <c r="A37">
        <f>A36+dt_min</f>
        <v/>
      </c>
      <c r="B37" s="5">
        <f>MAX(B36-X36*dt_min*60,0)</f>
        <v/>
      </c>
      <c r="C37" s="5">
        <f>C36+(B36-B37)</f>
        <v/>
      </c>
      <c r="D37" s="5">
        <f>MAX(D36-V36*dt_min*60,0)</f>
        <v/>
      </c>
      <c r="E37" s="5">
        <f>MAX(E36-W36*dt_min*60,0)</f>
        <v/>
      </c>
      <c r="F37" s="7">
        <f>pH_Solver!AL37</f>
        <v/>
      </c>
      <c r="G37" s="5">
        <f>10^(-F37)</f>
        <v/>
      </c>
      <c r="H37" s="5">
        <f>H_SO2*(1+Ka_S1/G37+Ka_S1*Ka_S2/G37^2)*RTL/(1+H_SO2*(1+Ka_S1/G37+Ka_S1*Ka_S2/G37^2)*RTL)</f>
        <v/>
      </c>
      <c r="I37" s="5">
        <f>B37*H37</f>
        <v/>
      </c>
      <c r="J37" s="5">
        <f>G37^2+Ka_S1*G37+Ka_S1*Ka_S2</f>
        <v/>
      </c>
      <c r="K37" s="5">
        <f>I37*G37^2/J37</f>
        <v/>
      </c>
      <c r="L37" s="5">
        <f>I37*Ka_S1*G37/J37</f>
        <v/>
      </c>
      <c r="M37" s="5">
        <f>I37*Ka_S1*Ka_S2/J37</f>
        <v/>
      </c>
      <c r="N37" s="5">
        <f>C37*G37/(G37+K_HSO4)</f>
        <v/>
      </c>
      <c r="O37" s="5">
        <f>C37*K_HSO4/(G37+K_HSO4)</f>
        <v/>
      </c>
      <c r="P37" s="5">
        <f>Ntot</f>
        <v/>
      </c>
      <c r="Q37" s="5">
        <f>Atot*H_NH3*(1+K_NH3*G37/K_w)*RTL/(1+H_NH3*(1+K_NH3*G37/K_w)*RTL)*(K_NH3*G37/K_w)/(1+K_NH3*G37/K_w)</f>
        <v/>
      </c>
      <c r="R37" s="5">
        <f>K_w/G37</f>
        <v/>
      </c>
      <c r="S37" s="5">
        <f>G37+Q37-L37-2*M37-P37-R37-2*O37-N37</f>
        <v/>
      </c>
      <c r="T37" s="5">
        <f>D37*H_H2O2*RTL/(1+H_H2O2*RTL)</f>
        <v/>
      </c>
      <c r="U37" s="5">
        <f>E37*H_O3*RTL/(1+H_O3*RTL)</f>
        <v/>
      </c>
      <c r="V37" s="5">
        <f>k_H2O2*G37*T37*L37/(1+Keq_H2O2*G37)</f>
        <v/>
      </c>
      <c r="W37" s="5">
        <f>(k_O3_a*K37+k_O3_b*L37+k_O3_c*M37)*U37</f>
        <v/>
      </c>
      <c r="X37" s="5">
        <f>V37+W37</f>
        <v/>
      </c>
    </row>
    <row r="38">
      <c r="A38">
        <f>A37+dt_min</f>
        <v/>
      </c>
      <c r="B38" s="5">
        <f>MAX(B37-X37*dt_min*60,0)</f>
        <v/>
      </c>
      <c r="C38" s="5">
        <f>C37+(B37-B38)</f>
        <v/>
      </c>
      <c r="D38" s="5">
        <f>MAX(D37-V37*dt_min*60,0)</f>
        <v/>
      </c>
      <c r="E38" s="5">
        <f>MAX(E37-W37*dt_min*60,0)</f>
        <v/>
      </c>
      <c r="F38" s="7">
        <f>pH_Solver!AL38</f>
        <v/>
      </c>
      <c r="G38" s="5">
        <f>10^(-F38)</f>
        <v/>
      </c>
      <c r="H38" s="5">
        <f>H_SO2*(1+Ka_S1/G38+Ka_S1*Ka_S2/G38^2)*RTL/(1+H_SO2*(1+Ka_S1/G38+Ka_S1*Ka_S2/G38^2)*RTL)</f>
        <v/>
      </c>
      <c r="I38" s="5">
        <f>B38*H38</f>
        <v/>
      </c>
      <c r="J38" s="5">
        <f>G38^2+Ka_S1*G38+Ka_S1*Ka_S2</f>
        <v/>
      </c>
      <c r="K38" s="5">
        <f>I38*G38^2/J38</f>
        <v/>
      </c>
      <c r="L38" s="5">
        <f>I38*Ka_S1*G38/J38</f>
        <v/>
      </c>
      <c r="M38" s="5">
        <f>I38*Ka_S1*Ka_S2/J38</f>
        <v/>
      </c>
      <c r="N38" s="5">
        <f>C38*G38/(G38+K_HSO4)</f>
        <v/>
      </c>
      <c r="O38" s="5">
        <f>C38*K_HSO4/(G38+K_HSO4)</f>
        <v/>
      </c>
      <c r="P38" s="5">
        <f>Ntot</f>
        <v/>
      </c>
      <c r="Q38" s="5">
        <f>Atot*H_NH3*(1+K_NH3*G38/K_w)*RTL/(1+H_NH3*(1+K_NH3*G38/K_w)*RTL)*(K_NH3*G38/K_w)/(1+K_NH3*G38/K_w)</f>
        <v/>
      </c>
      <c r="R38" s="5">
        <f>K_w/G38</f>
        <v/>
      </c>
      <c r="S38" s="5">
        <f>G38+Q38-L38-2*M38-P38-R38-2*O38-N38</f>
        <v/>
      </c>
      <c r="T38" s="5">
        <f>D38*H_H2O2*RTL/(1+H_H2O2*RTL)</f>
        <v/>
      </c>
      <c r="U38" s="5">
        <f>E38*H_O3*RTL/(1+H_O3*RTL)</f>
        <v/>
      </c>
      <c r="V38" s="5">
        <f>k_H2O2*G38*T38*L38/(1+Keq_H2O2*G38)</f>
        <v/>
      </c>
      <c r="W38" s="5">
        <f>(k_O3_a*K38+k_O3_b*L38+k_O3_c*M38)*U38</f>
        <v/>
      </c>
      <c r="X38" s="5">
        <f>V38+W38</f>
        <v/>
      </c>
    </row>
    <row r="39">
      <c r="A39">
        <f>A38+dt_min</f>
        <v/>
      </c>
      <c r="B39" s="5">
        <f>MAX(B38-X38*dt_min*60,0)</f>
        <v/>
      </c>
      <c r="C39" s="5">
        <f>C38+(B38-B39)</f>
        <v/>
      </c>
      <c r="D39" s="5">
        <f>MAX(D38-V38*dt_min*60,0)</f>
        <v/>
      </c>
      <c r="E39" s="5">
        <f>MAX(E38-W38*dt_min*60,0)</f>
        <v/>
      </c>
      <c r="F39" s="7">
        <f>pH_Solver!AL39</f>
        <v/>
      </c>
      <c r="G39" s="5">
        <f>10^(-F39)</f>
        <v/>
      </c>
      <c r="H39" s="5">
        <f>H_SO2*(1+Ka_S1/G39+Ka_S1*Ka_S2/G39^2)*RTL/(1+H_SO2*(1+Ka_S1/G39+Ka_S1*Ka_S2/G39^2)*RTL)</f>
        <v/>
      </c>
      <c r="I39" s="5">
        <f>B39*H39</f>
        <v/>
      </c>
      <c r="J39" s="5">
        <f>G39^2+Ka_S1*G39+Ka_S1*Ka_S2</f>
        <v/>
      </c>
      <c r="K39" s="5">
        <f>I39*G39^2/J39</f>
        <v/>
      </c>
      <c r="L39" s="5">
        <f>I39*Ka_S1*G39/J39</f>
        <v/>
      </c>
      <c r="M39" s="5">
        <f>I39*Ka_S1*Ka_S2/J39</f>
        <v/>
      </c>
      <c r="N39" s="5">
        <f>C39*G39/(G39+K_HSO4)</f>
        <v/>
      </c>
      <c r="O39" s="5">
        <f>C39*K_HSO4/(G39+K_HSO4)</f>
        <v/>
      </c>
      <c r="P39" s="5">
        <f>Ntot</f>
        <v/>
      </c>
      <c r="Q39" s="5">
        <f>Atot*H_NH3*(1+K_NH3*G39/K_w)*RTL/(1+H_NH3*(1+K_NH3*G39/K_w)*RTL)*(K_NH3*G39/K_w)/(1+K_NH3*G39/K_w)</f>
        <v/>
      </c>
      <c r="R39" s="5">
        <f>K_w/G39</f>
        <v/>
      </c>
      <c r="S39" s="5">
        <f>G39+Q39-L39-2*M39-P39-R39-2*O39-N39</f>
        <v/>
      </c>
      <c r="T39" s="5">
        <f>D39*H_H2O2*RTL/(1+H_H2O2*RTL)</f>
        <v/>
      </c>
      <c r="U39" s="5">
        <f>E39*H_O3*RTL/(1+H_O3*RTL)</f>
        <v/>
      </c>
      <c r="V39" s="5">
        <f>k_H2O2*G39*T39*L39/(1+Keq_H2O2*G39)</f>
        <v/>
      </c>
      <c r="W39" s="5">
        <f>(k_O3_a*K39+k_O3_b*L39+k_O3_c*M39)*U39</f>
        <v/>
      </c>
      <c r="X39" s="5">
        <f>V39+W39</f>
        <v/>
      </c>
    </row>
    <row r="40">
      <c r="A40">
        <f>A39+dt_min</f>
        <v/>
      </c>
      <c r="B40" s="5">
        <f>MAX(B39-X39*dt_min*60,0)</f>
        <v/>
      </c>
      <c r="C40" s="5">
        <f>C39+(B39-B40)</f>
        <v/>
      </c>
      <c r="D40" s="5">
        <f>MAX(D39-V39*dt_min*60,0)</f>
        <v/>
      </c>
      <c r="E40" s="5">
        <f>MAX(E39-W39*dt_min*60,0)</f>
        <v/>
      </c>
      <c r="F40" s="7">
        <f>pH_Solver!AL40</f>
        <v/>
      </c>
      <c r="G40" s="5">
        <f>10^(-F40)</f>
        <v/>
      </c>
      <c r="H40" s="5">
        <f>H_SO2*(1+Ka_S1/G40+Ka_S1*Ka_S2/G40^2)*RTL/(1+H_SO2*(1+Ka_S1/G40+Ka_S1*Ka_S2/G40^2)*RTL)</f>
        <v/>
      </c>
      <c r="I40" s="5">
        <f>B40*H40</f>
        <v/>
      </c>
      <c r="J40" s="5">
        <f>G40^2+Ka_S1*G40+Ka_S1*Ka_S2</f>
        <v/>
      </c>
      <c r="K40" s="5">
        <f>I40*G40^2/J40</f>
        <v/>
      </c>
      <c r="L40" s="5">
        <f>I40*Ka_S1*G40/J40</f>
        <v/>
      </c>
      <c r="M40" s="5">
        <f>I40*Ka_S1*Ka_S2/J40</f>
        <v/>
      </c>
      <c r="N40" s="5">
        <f>C40*G40/(G40+K_HSO4)</f>
        <v/>
      </c>
      <c r="O40" s="5">
        <f>C40*K_HSO4/(G40+K_HSO4)</f>
        <v/>
      </c>
      <c r="P40" s="5">
        <f>Ntot</f>
        <v/>
      </c>
      <c r="Q40" s="5">
        <f>Atot*H_NH3*(1+K_NH3*G40/K_w)*RTL/(1+H_NH3*(1+K_NH3*G40/K_w)*RTL)*(K_NH3*G40/K_w)/(1+K_NH3*G40/K_w)</f>
        <v/>
      </c>
      <c r="R40" s="5">
        <f>K_w/G40</f>
        <v/>
      </c>
      <c r="S40" s="5">
        <f>G40+Q40-L40-2*M40-P40-R40-2*O40-N40</f>
        <v/>
      </c>
      <c r="T40" s="5">
        <f>D40*H_H2O2*RTL/(1+H_H2O2*RTL)</f>
        <v/>
      </c>
      <c r="U40" s="5">
        <f>E40*H_O3*RTL/(1+H_O3*RTL)</f>
        <v/>
      </c>
      <c r="V40" s="5">
        <f>k_H2O2*G40*T40*L40/(1+Keq_H2O2*G40)</f>
        <v/>
      </c>
      <c r="W40" s="5">
        <f>(k_O3_a*K40+k_O3_b*L40+k_O3_c*M40)*U40</f>
        <v/>
      </c>
      <c r="X40" s="5">
        <f>V40+W40</f>
        <v/>
      </c>
    </row>
    <row r="41">
      <c r="A41">
        <f>A40+dt_min</f>
        <v/>
      </c>
      <c r="B41" s="5">
        <f>MAX(B40-X40*dt_min*60,0)</f>
        <v/>
      </c>
      <c r="C41" s="5">
        <f>C40+(B40-B41)</f>
        <v/>
      </c>
      <c r="D41" s="5">
        <f>MAX(D40-V40*dt_min*60,0)</f>
        <v/>
      </c>
      <c r="E41" s="5">
        <f>MAX(E40-W40*dt_min*60,0)</f>
        <v/>
      </c>
      <c r="F41" s="7">
        <f>pH_Solver!AL41</f>
        <v/>
      </c>
      <c r="G41" s="5">
        <f>10^(-F41)</f>
        <v/>
      </c>
      <c r="H41" s="5">
        <f>H_SO2*(1+Ka_S1/G41+Ka_S1*Ka_S2/G41^2)*RTL/(1+H_SO2*(1+Ka_S1/G41+Ka_S1*Ka_S2/G41^2)*RTL)</f>
        <v/>
      </c>
      <c r="I41" s="5">
        <f>B41*H41</f>
        <v/>
      </c>
      <c r="J41" s="5">
        <f>G41^2+Ka_S1*G41+Ka_S1*Ka_S2</f>
        <v/>
      </c>
      <c r="K41" s="5">
        <f>I41*G41^2/J41</f>
        <v/>
      </c>
      <c r="L41" s="5">
        <f>I41*Ka_S1*G41/J41</f>
        <v/>
      </c>
      <c r="M41" s="5">
        <f>I41*Ka_S1*Ka_S2/J41</f>
        <v/>
      </c>
      <c r="N41" s="5">
        <f>C41*G41/(G41+K_HSO4)</f>
        <v/>
      </c>
      <c r="O41" s="5">
        <f>C41*K_HSO4/(G41+K_HSO4)</f>
        <v/>
      </c>
      <c r="P41" s="5">
        <f>Ntot</f>
        <v/>
      </c>
      <c r="Q41" s="5">
        <f>Atot*H_NH3*(1+K_NH3*G41/K_w)*RTL/(1+H_NH3*(1+K_NH3*G41/K_w)*RTL)*(K_NH3*G41/K_w)/(1+K_NH3*G41/K_w)</f>
        <v/>
      </c>
      <c r="R41" s="5">
        <f>K_w/G41</f>
        <v/>
      </c>
      <c r="S41" s="5">
        <f>G41+Q41-L41-2*M41-P41-R41-2*O41-N41</f>
        <v/>
      </c>
      <c r="T41" s="5">
        <f>D41*H_H2O2*RTL/(1+H_H2O2*RTL)</f>
        <v/>
      </c>
      <c r="U41" s="5">
        <f>E41*H_O3*RTL/(1+H_O3*RTL)</f>
        <v/>
      </c>
      <c r="V41" s="5">
        <f>k_H2O2*G41*T41*L41/(1+Keq_H2O2*G41)</f>
        <v/>
      </c>
      <c r="W41" s="5">
        <f>(k_O3_a*K41+k_O3_b*L41+k_O3_c*M41)*U41</f>
        <v/>
      </c>
      <c r="X41" s="5">
        <f>V41+W41</f>
        <v/>
      </c>
    </row>
    <row r="42">
      <c r="A42">
        <f>A41+dt_min</f>
        <v/>
      </c>
      <c r="B42" s="5">
        <f>MAX(B41-X41*dt_min*60,0)</f>
        <v/>
      </c>
      <c r="C42" s="5">
        <f>C41+(B41-B42)</f>
        <v/>
      </c>
      <c r="D42" s="5">
        <f>MAX(D41-V41*dt_min*60,0)</f>
        <v/>
      </c>
      <c r="E42" s="5">
        <f>MAX(E41-W41*dt_min*60,0)</f>
        <v/>
      </c>
      <c r="F42" s="7">
        <f>pH_Solver!AL42</f>
        <v/>
      </c>
      <c r="G42" s="5">
        <f>10^(-F42)</f>
        <v/>
      </c>
      <c r="H42" s="5">
        <f>H_SO2*(1+Ka_S1/G42+Ka_S1*Ka_S2/G42^2)*RTL/(1+H_SO2*(1+Ka_S1/G42+Ka_S1*Ka_S2/G42^2)*RTL)</f>
        <v/>
      </c>
      <c r="I42" s="5">
        <f>B42*H42</f>
        <v/>
      </c>
      <c r="J42" s="5">
        <f>G42^2+Ka_S1*G42+Ka_S1*Ka_S2</f>
        <v/>
      </c>
      <c r="K42" s="5">
        <f>I42*G42^2/J42</f>
        <v/>
      </c>
      <c r="L42" s="5">
        <f>I42*Ka_S1*G42/J42</f>
        <v/>
      </c>
      <c r="M42" s="5">
        <f>I42*Ka_S1*Ka_S2/J42</f>
        <v/>
      </c>
      <c r="N42" s="5">
        <f>C42*G42/(G42+K_HSO4)</f>
        <v/>
      </c>
      <c r="O42" s="5">
        <f>C42*K_HSO4/(G42+K_HSO4)</f>
        <v/>
      </c>
      <c r="P42" s="5">
        <f>Ntot</f>
        <v/>
      </c>
      <c r="Q42" s="5">
        <f>Atot*H_NH3*(1+K_NH3*G42/K_w)*RTL/(1+H_NH3*(1+K_NH3*G42/K_w)*RTL)*(K_NH3*G42/K_w)/(1+K_NH3*G42/K_w)</f>
        <v/>
      </c>
      <c r="R42" s="5">
        <f>K_w/G42</f>
        <v/>
      </c>
      <c r="S42" s="5">
        <f>G42+Q42-L42-2*M42-P42-R42-2*O42-N42</f>
        <v/>
      </c>
      <c r="T42" s="5">
        <f>D42*H_H2O2*RTL/(1+H_H2O2*RTL)</f>
        <v/>
      </c>
      <c r="U42" s="5">
        <f>E42*H_O3*RTL/(1+H_O3*RTL)</f>
        <v/>
      </c>
      <c r="V42" s="5">
        <f>k_H2O2*G42*T42*L42/(1+Keq_H2O2*G42)</f>
        <v/>
      </c>
      <c r="W42" s="5">
        <f>(k_O3_a*K42+k_O3_b*L42+k_O3_c*M42)*U42</f>
        <v/>
      </c>
      <c r="X42" s="5">
        <f>V42+W42</f>
        <v/>
      </c>
    </row>
    <row r="43">
      <c r="A43">
        <f>A42+dt_min</f>
        <v/>
      </c>
      <c r="B43" s="5">
        <f>MAX(B42-X42*dt_min*60,0)</f>
        <v/>
      </c>
      <c r="C43" s="5">
        <f>C42+(B42-B43)</f>
        <v/>
      </c>
      <c r="D43" s="5">
        <f>MAX(D42-V42*dt_min*60,0)</f>
        <v/>
      </c>
      <c r="E43" s="5">
        <f>MAX(E42-W42*dt_min*60,0)</f>
        <v/>
      </c>
      <c r="F43" s="7">
        <f>pH_Solver!AL43</f>
        <v/>
      </c>
      <c r="G43" s="5">
        <f>10^(-F43)</f>
        <v/>
      </c>
      <c r="H43" s="5">
        <f>H_SO2*(1+Ka_S1/G43+Ka_S1*Ka_S2/G43^2)*RTL/(1+H_SO2*(1+Ka_S1/G43+Ka_S1*Ka_S2/G43^2)*RTL)</f>
        <v/>
      </c>
      <c r="I43" s="5">
        <f>B43*H43</f>
        <v/>
      </c>
      <c r="J43" s="5">
        <f>G43^2+Ka_S1*G43+Ka_S1*Ka_S2</f>
        <v/>
      </c>
      <c r="K43" s="5">
        <f>I43*G43^2/J43</f>
        <v/>
      </c>
      <c r="L43" s="5">
        <f>I43*Ka_S1*G43/J43</f>
        <v/>
      </c>
      <c r="M43" s="5">
        <f>I43*Ka_S1*Ka_S2/J43</f>
        <v/>
      </c>
      <c r="N43" s="5">
        <f>C43*G43/(G43+K_HSO4)</f>
        <v/>
      </c>
      <c r="O43" s="5">
        <f>C43*K_HSO4/(G43+K_HSO4)</f>
        <v/>
      </c>
      <c r="P43" s="5">
        <f>Ntot</f>
        <v/>
      </c>
      <c r="Q43" s="5">
        <f>Atot*H_NH3*(1+K_NH3*G43/K_w)*RTL/(1+H_NH3*(1+K_NH3*G43/K_w)*RTL)*(K_NH3*G43/K_w)/(1+K_NH3*G43/K_w)</f>
        <v/>
      </c>
      <c r="R43" s="5">
        <f>K_w/G43</f>
        <v/>
      </c>
      <c r="S43" s="5">
        <f>G43+Q43-L43-2*M43-P43-R43-2*O43-N43</f>
        <v/>
      </c>
      <c r="T43" s="5">
        <f>D43*H_H2O2*RTL/(1+H_H2O2*RTL)</f>
        <v/>
      </c>
      <c r="U43" s="5">
        <f>E43*H_O3*RTL/(1+H_O3*RTL)</f>
        <v/>
      </c>
      <c r="V43" s="5">
        <f>k_H2O2*G43*T43*L43/(1+Keq_H2O2*G43)</f>
        <v/>
      </c>
      <c r="W43" s="5">
        <f>(k_O3_a*K43+k_O3_b*L43+k_O3_c*M43)*U43</f>
        <v/>
      </c>
      <c r="X43" s="5">
        <f>V43+W43</f>
        <v/>
      </c>
    </row>
    <row r="44">
      <c r="A44">
        <f>A43+dt_min</f>
        <v/>
      </c>
      <c r="B44" s="5">
        <f>MAX(B43-X43*dt_min*60,0)</f>
        <v/>
      </c>
      <c r="C44" s="5">
        <f>C43+(B43-B44)</f>
        <v/>
      </c>
      <c r="D44" s="5">
        <f>MAX(D43-V43*dt_min*60,0)</f>
        <v/>
      </c>
      <c r="E44" s="5">
        <f>MAX(E43-W43*dt_min*60,0)</f>
        <v/>
      </c>
      <c r="F44" s="7">
        <f>pH_Solver!AL44</f>
        <v/>
      </c>
      <c r="G44" s="5">
        <f>10^(-F44)</f>
        <v/>
      </c>
      <c r="H44" s="5">
        <f>H_SO2*(1+Ka_S1/G44+Ka_S1*Ka_S2/G44^2)*RTL/(1+H_SO2*(1+Ka_S1/G44+Ka_S1*Ka_S2/G44^2)*RTL)</f>
        <v/>
      </c>
      <c r="I44" s="5">
        <f>B44*H44</f>
        <v/>
      </c>
      <c r="J44" s="5">
        <f>G44^2+Ka_S1*G44+Ka_S1*Ka_S2</f>
        <v/>
      </c>
      <c r="K44" s="5">
        <f>I44*G44^2/J44</f>
        <v/>
      </c>
      <c r="L44" s="5">
        <f>I44*Ka_S1*G44/J44</f>
        <v/>
      </c>
      <c r="M44" s="5">
        <f>I44*Ka_S1*Ka_S2/J44</f>
        <v/>
      </c>
      <c r="N44" s="5">
        <f>C44*G44/(G44+K_HSO4)</f>
        <v/>
      </c>
      <c r="O44" s="5">
        <f>C44*K_HSO4/(G44+K_HSO4)</f>
        <v/>
      </c>
      <c r="P44" s="5">
        <f>Ntot</f>
        <v/>
      </c>
      <c r="Q44" s="5">
        <f>Atot*H_NH3*(1+K_NH3*G44/K_w)*RTL/(1+H_NH3*(1+K_NH3*G44/K_w)*RTL)*(K_NH3*G44/K_w)/(1+K_NH3*G44/K_w)</f>
        <v/>
      </c>
      <c r="R44" s="5">
        <f>K_w/G44</f>
        <v/>
      </c>
      <c r="S44" s="5">
        <f>G44+Q44-L44-2*M44-P44-R44-2*O44-N44</f>
        <v/>
      </c>
      <c r="T44" s="5">
        <f>D44*H_H2O2*RTL/(1+H_H2O2*RTL)</f>
        <v/>
      </c>
      <c r="U44" s="5">
        <f>E44*H_O3*RTL/(1+H_O3*RTL)</f>
        <v/>
      </c>
      <c r="V44" s="5">
        <f>k_H2O2*G44*T44*L44/(1+Keq_H2O2*G44)</f>
        <v/>
      </c>
      <c r="W44" s="5">
        <f>(k_O3_a*K44+k_O3_b*L44+k_O3_c*M44)*U44</f>
        <v/>
      </c>
      <c r="X44" s="5">
        <f>V44+W44</f>
        <v/>
      </c>
    </row>
    <row r="45">
      <c r="A45">
        <f>A44+dt_min</f>
        <v/>
      </c>
      <c r="B45" s="5">
        <f>MAX(B44-X44*dt_min*60,0)</f>
        <v/>
      </c>
      <c r="C45" s="5">
        <f>C44+(B44-B45)</f>
        <v/>
      </c>
      <c r="D45" s="5">
        <f>MAX(D44-V44*dt_min*60,0)</f>
        <v/>
      </c>
      <c r="E45" s="5">
        <f>MAX(E44-W44*dt_min*60,0)</f>
        <v/>
      </c>
      <c r="F45" s="7">
        <f>pH_Solver!AL45</f>
        <v/>
      </c>
      <c r="G45" s="5">
        <f>10^(-F45)</f>
        <v/>
      </c>
      <c r="H45" s="5">
        <f>H_SO2*(1+Ka_S1/G45+Ka_S1*Ka_S2/G45^2)*RTL/(1+H_SO2*(1+Ka_S1/G45+Ka_S1*Ka_S2/G45^2)*RTL)</f>
        <v/>
      </c>
      <c r="I45" s="5">
        <f>B45*H45</f>
        <v/>
      </c>
      <c r="J45" s="5">
        <f>G45^2+Ka_S1*G45+Ka_S1*Ka_S2</f>
        <v/>
      </c>
      <c r="K45" s="5">
        <f>I45*G45^2/J45</f>
        <v/>
      </c>
      <c r="L45" s="5">
        <f>I45*Ka_S1*G45/J45</f>
        <v/>
      </c>
      <c r="M45" s="5">
        <f>I45*Ka_S1*Ka_S2/J45</f>
        <v/>
      </c>
      <c r="N45" s="5">
        <f>C45*G45/(G45+K_HSO4)</f>
        <v/>
      </c>
      <c r="O45" s="5">
        <f>C45*K_HSO4/(G45+K_HSO4)</f>
        <v/>
      </c>
      <c r="P45" s="5">
        <f>Ntot</f>
        <v/>
      </c>
      <c r="Q45" s="5">
        <f>Atot*H_NH3*(1+K_NH3*G45/K_w)*RTL/(1+H_NH3*(1+K_NH3*G45/K_w)*RTL)*(K_NH3*G45/K_w)/(1+K_NH3*G45/K_w)</f>
        <v/>
      </c>
      <c r="R45" s="5">
        <f>K_w/G45</f>
        <v/>
      </c>
      <c r="S45" s="5">
        <f>G45+Q45-L45-2*M45-P45-R45-2*O45-N45</f>
        <v/>
      </c>
      <c r="T45" s="5">
        <f>D45*H_H2O2*RTL/(1+H_H2O2*RTL)</f>
        <v/>
      </c>
      <c r="U45" s="5">
        <f>E45*H_O3*RTL/(1+H_O3*RTL)</f>
        <v/>
      </c>
      <c r="V45" s="5">
        <f>k_H2O2*G45*T45*L45/(1+Keq_H2O2*G45)</f>
        <v/>
      </c>
      <c r="W45" s="5">
        <f>(k_O3_a*K45+k_O3_b*L45+k_O3_c*M45)*U45</f>
        <v/>
      </c>
      <c r="X45" s="5">
        <f>V45+W45</f>
        <v/>
      </c>
    </row>
    <row r="46">
      <c r="A46">
        <f>A45+dt_min</f>
        <v/>
      </c>
      <c r="B46" s="5">
        <f>MAX(B45-X45*dt_min*60,0)</f>
        <v/>
      </c>
      <c r="C46" s="5">
        <f>C45+(B45-B46)</f>
        <v/>
      </c>
      <c r="D46" s="5">
        <f>MAX(D45-V45*dt_min*60,0)</f>
        <v/>
      </c>
      <c r="E46" s="5">
        <f>MAX(E45-W45*dt_min*60,0)</f>
        <v/>
      </c>
      <c r="F46" s="7">
        <f>pH_Solver!AL46</f>
        <v/>
      </c>
      <c r="G46" s="5">
        <f>10^(-F46)</f>
        <v/>
      </c>
      <c r="H46" s="5">
        <f>H_SO2*(1+Ka_S1/G46+Ka_S1*Ka_S2/G46^2)*RTL/(1+H_SO2*(1+Ka_S1/G46+Ka_S1*Ka_S2/G46^2)*RTL)</f>
        <v/>
      </c>
      <c r="I46" s="5">
        <f>B46*H46</f>
        <v/>
      </c>
      <c r="J46" s="5">
        <f>G46^2+Ka_S1*G46+Ka_S1*Ka_S2</f>
        <v/>
      </c>
      <c r="K46" s="5">
        <f>I46*G46^2/J46</f>
        <v/>
      </c>
      <c r="L46" s="5">
        <f>I46*Ka_S1*G46/J46</f>
        <v/>
      </c>
      <c r="M46" s="5">
        <f>I46*Ka_S1*Ka_S2/J46</f>
        <v/>
      </c>
      <c r="N46" s="5">
        <f>C46*G46/(G46+K_HSO4)</f>
        <v/>
      </c>
      <c r="O46" s="5">
        <f>C46*K_HSO4/(G46+K_HSO4)</f>
        <v/>
      </c>
      <c r="P46" s="5">
        <f>Ntot</f>
        <v/>
      </c>
      <c r="Q46" s="5">
        <f>Atot*H_NH3*(1+K_NH3*G46/K_w)*RTL/(1+H_NH3*(1+K_NH3*G46/K_w)*RTL)*(K_NH3*G46/K_w)/(1+K_NH3*G46/K_w)</f>
        <v/>
      </c>
      <c r="R46" s="5">
        <f>K_w/G46</f>
        <v/>
      </c>
      <c r="S46" s="5">
        <f>G46+Q46-L46-2*M46-P46-R46-2*O46-N46</f>
        <v/>
      </c>
      <c r="T46" s="5">
        <f>D46*H_H2O2*RTL/(1+H_H2O2*RTL)</f>
        <v/>
      </c>
      <c r="U46" s="5">
        <f>E46*H_O3*RTL/(1+H_O3*RTL)</f>
        <v/>
      </c>
      <c r="V46" s="5">
        <f>k_H2O2*G46*T46*L46/(1+Keq_H2O2*G46)</f>
        <v/>
      </c>
      <c r="W46" s="5">
        <f>(k_O3_a*K46+k_O3_b*L46+k_O3_c*M46)*U46</f>
        <v/>
      </c>
      <c r="X46" s="5">
        <f>V46+W46</f>
        <v/>
      </c>
    </row>
    <row r="47">
      <c r="A47">
        <f>A46+dt_min</f>
        <v/>
      </c>
      <c r="B47" s="5">
        <f>MAX(B46-X46*dt_min*60,0)</f>
        <v/>
      </c>
      <c r="C47" s="5">
        <f>C46+(B46-B47)</f>
        <v/>
      </c>
      <c r="D47" s="5">
        <f>MAX(D46-V46*dt_min*60,0)</f>
        <v/>
      </c>
      <c r="E47" s="5">
        <f>MAX(E46-W46*dt_min*60,0)</f>
        <v/>
      </c>
      <c r="F47" s="7">
        <f>pH_Solver!AL47</f>
        <v/>
      </c>
      <c r="G47" s="5">
        <f>10^(-F47)</f>
        <v/>
      </c>
      <c r="H47" s="5">
        <f>H_SO2*(1+Ka_S1/G47+Ka_S1*Ka_S2/G47^2)*RTL/(1+H_SO2*(1+Ka_S1/G47+Ka_S1*Ka_S2/G47^2)*RTL)</f>
        <v/>
      </c>
      <c r="I47" s="5">
        <f>B47*H47</f>
        <v/>
      </c>
      <c r="J47" s="5">
        <f>G47^2+Ka_S1*G47+Ka_S1*Ka_S2</f>
        <v/>
      </c>
      <c r="K47" s="5">
        <f>I47*G47^2/J47</f>
        <v/>
      </c>
      <c r="L47" s="5">
        <f>I47*Ka_S1*G47/J47</f>
        <v/>
      </c>
      <c r="M47" s="5">
        <f>I47*Ka_S1*Ka_S2/J47</f>
        <v/>
      </c>
      <c r="N47" s="5">
        <f>C47*G47/(G47+K_HSO4)</f>
        <v/>
      </c>
      <c r="O47" s="5">
        <f>C47*K_HSO4/(G47+K_HSO4)</f>
        <v/>
      </c>
      <c r="P47" s="5">
        <f>Ntot</f>
        <v/>
      </c>
      <c r="Q47" s="5">
        <f>Atot*H_NH3*(1+K_NH3*G47/K_w)*RTL/(1+H_NH3*(1+K_NH3*G47/K_w)*RTL)*(K_NH3*G47/K_w)/(1+K_NH3*G47/K_w)</f>
        <v/>
      </c>
      <c r="R47" s="5">
        <f>K_w/G47</f>
        <v/>
      </c>
      <c r="S47" s="5">
        <f>G47+Q47-L47-2*M47-P47-R47-2*O47-N47</f>
        <v/>
      </c>
      <c r="T47" s="5">
        <f>D47*H_H2O2*RTL/(1+H_H2O2*RTL)</f>
        <v/>
      </c>
      <c r="U47" s="5">
        <f>E47*H_O3*RTL/(1+H_O3*RTL)</f>
        <v/>
      </c>
      <c r="V47" s="5">
        <f>k_H2O2*G47*T47*L47/(1+Keq_H2O2*G47)</f>
        <v/>
      </c>
      <c r="W47" s="5">
        <f>(k_O3_a*K47+k_O3_b*L47+k_O3_c*M47)*U47</f>
        <v/>
      </c>
      <c r="X47" s="5">
        <f>V47+W47</f>
        <v/>
      </c>
    </row>
    <row r="48">
      <c r="A48">
        <f>A47+dt_min</f>
        <v/>
      </c>
      <c r="B48" s="5">
        <f>MAX(B47-X47*dt_min*60,0)</f>
        <v/>
      </c>
      <c r="C48" s="5">
        <f>C47+(B47-B48)</f>
        <v/>
      </c>
      <c r="D48" s="5">
        <f>MAX(D47-V47*dt_min*60,0)</f>
        <v/>
      </c>
      <c r="E48" s="5">
        <f>MAX(E47-W47*dt_min*60,0)</f>
        <v/>
      </c>
      <c r="F48" s="7">
        <f>pH_Solver!AL48</f>
        <v/>
      </c>
      <c r="G48" s="5">
        <f>10^(-F48)</f>
        <v/>
      </c>
      <c r="H48" s="5">
        <f>H_SO2*(1+Ka_S1/G48+Ka_S1*Ka_S2/G48^2)*RTL/(1+H_SO2*(1+Ka_S1/G48+Ka_S1*Ka_S2/G48^2)*RTL)</f>
        <v/>
      </c>
      <c r="I48" s="5">
        <f>B48*H48</f>
        <v/>
      </c>
      <c r="J48" s="5">
        <f>G48^2+Ka_S1*G48+Ka_S1*Ka_S2</f>
        <v/>
      </c>
      <c r="K48" s="5">
        <f>I48*G48^2/J48</f>
        <v/>
      </c>
      <c r="L48" s="5">
        <f>I48*Ka_S1*G48/J48</f>
        <v/>
      </c>
      <c r="M48" s="5">
        <f>I48*Ka_S1*Ka_S2/J48</f>
        <v/>
      </c>
      <c r="N48" s="5">
        <f>C48*G48/(G48+K_HSO4)</f>
        <v/>
      </c>
      <c r="O48" s="5">
        <f>C48*K_HSO4/(G48+K_HSO4)</f>
        <v/>
      </c>
      <c r="P48" s="5">
        <f>Ntot</f>
        <v/>
      </c>
      <c r="Q48" s="5">
        <f>Atot*H_NH3*(1+K_NH3*G48/K_w)*RTL/(1+H_NH3*(1+K_NH3*G48/K_w)*RTL)*(K_NH3*G48/K_w)/(1+K_NH3*G48/K_w)</f>
        <v/>
      </c>
      <c r="R48" s="5">
        <f>K_w/G48</f>
        <v/>
      </c>
      <c r="S48" s="5">
        <f>G48+Q48-L48-2*M48-P48-R48-2*O48-N48</f>
        <v/>
      </c>
      <c r="T48" s="5">
        <f>D48*H_H2O2*RTL/(1+H_H2O2*RTL)</f>
        <v/>
      </c>
      <c r="U48" s="5">
        <f>E48*H_O3*RTL/(1+H_O3*RTL)</f>
        <v/>
      </c>
      <c r="V48" s="5">
        <f>k_H2O2*G48*T48*L48/(1+Keq_H2O2*G48)</f>
        <v/>
      </c>
      <c r="W48" s="5">
        <f>(k_O3_a*K48+k_O3_b*L48+k_O3_c*M48)*U48</f>
        <v/>
      </c>
      <c r="X48" s="5">
        <f>V48+W48</f>
        <v/>
      </c>
    </row>
    <row r="49">
      <c r="A49">
        <f>A48+dt_min</f>
        <v/>
      </c>
      <c r="B49" s="5">
        <f>MAX(B48-X48*dt_min*60,0)</f>
        <v/>
      </c>
      <c r="C49" s="5">
        <f>C48+(B48-B49)</f>
        <v/>
      </c>
      <c r="D49" s="5">
        <f>MAX(D48-V48*dt_min*60,0)</f>
        <v/>
      </c>
      <c r="E49" s="5">
        <f>MAX(E48-W48*dt_min*60,0)</f>
        <v/>
      </c>
      <c r="F49" s="7">
        <f>pH_Solver!AL49</f>
        <v/>
      </c>
      <c r="G49" s="5">
        <f>10^(-F49)</f>
        <v/>
      </c>
      <c r="H49" s="5">
        <f>H_SO2*(1+Ka_S1/G49+Ka_S1*Ka_S2/G49^2)*RTL/(1+H_SO2*(1+Ka_S1/G49+Ka_S1*Ka_S2/G49^2)*RTL)</f>
        <v/>
      </c>
      <c r="I49" s="5">
        <f>B49*H49</f>
        <v/>
      </c>
      <c r="J49" s="5">
        <f>G49^2+Ka_S1*G49+Ka_S1*Ka_S2</f>
        <v/>
      </c>
      <c r="K49" s="5">
        <f>I49*G49^2/J49</f>
        <v/>
      </c>
      <c r="L49" s="5">
        <f>I49*Ka_S1*G49/J49</f>
        <v/>
      </c>
      <c r="M49" s="5">
        <f>I49*Ka_S1*Ka_S2/J49</f>
        <v/>
      </c>
      <c r="N49" s="5">
        <f>C49*G49/(G49+K_HSO4)</f>
        <v/>
      </c>
      <c r="O49" s="5">
        <f>C49*K_HSO4/(G49+K_HSO4)</f>
        <v/>
      </c>
      <c r="P49" s="5">
        <f>Ntot</f>
        <v/>
      </c>
      <c r="Q49" s="5">
        <f>Atot*H_NH3*(1+K_NH3*G49/K_w)*RTL/(1+H_NH3*(1+K_NH3*G49/K_w)*RTL)*(K_NH3*G49/K_w)/(1+K_NH3*G49/K_w)</f>
        <v/>
      </c>
      <c r="R49" s="5">
        <f>K_w/G49</f>
        <v/>
      </c>
      <c r="S49" s="5">
        <f>G49+Q49-L49-2*M49-P49-R49-2*O49-N49</f>
        <v/>
      </c>
      <c r="T49" s="5">
        <f>D49*H_H2O2*RTL/(1+H_H2O2*RTL)</f>
        <v/>
      </c>
      <c r="U49" s="5">
        <f>E49*H_O3*RTL/(1+H_O3*RTL)</f>
        <v/>
      </c>
      <c r="V49" s="5">
        <f>k_H2O2*G49*T49*L49/(1+Keq_H2O2*G49)</f>
        <v/>
      </c>
      <c r="W49" s="5">
        <f>(k_O3_a*K49+k_O3_b*L49+k_O3_c*M49)*U49</f>
        <v/>
      </c>
      <c r="X49" s="5">
        <f>V49+W49</f>
        <v/>
      </c>
    </row>
    <row r="50">
      <c r="A50">
        <f>A49+dt_min</f>
        <v/>
      </c>
      <c r="B50" s="5">
        <f>MAX(B49-X49*dt_min*60,0)</f>
        <v/>
      </c>
      <c r="C50" s="5">
        <f>C49+(B49-B50)</f>
        <v/>
      </c>
      <c r="D50" s="5">
        <f>MAX(D49-V49*dt_min*60,0)</f>
        <v/>
      </c>
      <c r="E50" s="5">
        <f>MAX(E49-W49*dt_min*60,0)</f>
        <v/>
      </c>
      <c r="F50" s="7">
        <f>pH_Solver!AL50</f>
        <v/>
      </c>
      <c r="G50" s="5">
        <f>10^(-F50)</f>
        <v/>
      </c>
      <c r="H50" s="5">
        <f>H_SO2*(1+Ka_S1/G50+Ka_S1*Ka_S2/G50^2)*RTL/(1+H_SO2*(1+Ka_S1/G50+Ka_S1*Ka_S2/G50^2)*RTL)</f>
        <v/>
      </c>
      <c r="I50" s="5">
        <f>B50*H50</f>
        <v/>
      </c>
      <c r="J50" s="5">
        <f>G50^2+Ka_S1*G50+Ka_S1*Ka_S2</f>
        <v/>
      </c>
      <c r="K50" s="5">
        <f>I50*G50^2/J50</f>
        <v/>
      </c>
      <c r="L50" s="5">
        <f>I50*Ka_S1*G50/J50</f>
        <v/>
      </c>
      <c r="M50" s="5">
        <f>I50*Ka_S1*Ka_S2/J50</f>
        <v/>
      </c>
      <c r="N50" s="5">
        <f>C50*G50/(G50+K_HSO4)</f>
        <v/>
      </c>
      <c r="O50" s="5">
        <f>C50*K_HSO4/(G50+K_HSO4)</f>
        <v/>
      </c>
      <c r="P50" s="5">
        <f>Ntot</f>
        <v/>
      </c>
      <c r="Q50" s="5">
        <f>Atot*H_NH3*(1+K_NH3*G50/K_w)*RTL/(1+H_NH3*(1+K_NH3*G50/K_w)*RTL)*(K_NH3*G50/K_w)/(1+K_NH3*G50/K_w)</f>
        <v/>
      </c>
      <c r="R50" s="5">
        <f>K_w/G50</f>
        <v/>
      </c>
      <c r="S50" s="5">
        <f>G50+Q50-L50-2*M50-P50-R50-2*O50-N50</f>
        <v/>
      </c>
      <c r="T50" s="5">
        <f>D50*H_H2O2*RTL/(1+H_H2O2*RTL)</f>
        <v/>
      </c>
      <c r="U50" s="5">
        <f>E50*H_O3*RTL/(1+H_O3*RTL)</f>
        <v/>
      </c>
      <c r="V50" s="5">
        <f>k_H2O2*G50*T50*L50/(1+Keq_H2O2*G50)</f>
        <v/>
      </c>
      <c r="W50" s="5">
        <f>(k_O3_a*K50+k_O3_b*L50+k_O3_c*M50)*U50</f>
        <v/>
      </c>
      <c r="X50" s="5">
        <f>V50+W50</f>
        <v/>
      </c>
    </row>
    <row r="51">
      <c r="A51">
        <f>A50+dt_min</f>
        <v/>
      </c>
      <c r="B51" s="5">
        <f>MAX(B50-X50*dt_min*60,0)</f>
        <v/>
      </c>
      <c r="C51" s="5">
        <f>C50+(B50-B51)</f>
        <v/>
      </c>
      <c r="D51" s="5">
        <f>MAX(D50-V50*dt_min*60,0)</f>
        <v/>
      </c>
      <c r="E51" s="5">
        <f>MAX(E50-W50*dt_min*60,0)</f>
        <v/>
      </c>
      <c r="F51" s="7">
        <f>pH_Solver!AL51</f>
        <v/>
      </c>
      <c r="G51" s="5">
        <f>10^(-F51)</f>
        <v/>
      </c>
      <c r="H51" s="5">
        <f>H_SO2*(1+Ka_S1/G51+Ka_S1*Ka_S2/G51^2)*RTL/(1+H_SO2*(1+Ka_S1/G51+Ka_S1*Ka_S2/G51^2)*RTL)</f>
        <v/>
      </c>
      <c r="I51" s="5">
        <f>B51*H51</f>
        <v/>
      </c>
      <c r="J51" s="5">
        <f>G51^2+Ka_S1*G51+Ka_S1*Ka_S2</f>
        <v/>
      </c>
      <c r="K51" s="5">
        <f>I51*G51^2/J51</f>
        <v/>
      </c>
      <c r="L51" s="5">
        <f>I51*Ka_S1*G51/J51</f>
        <v/>
      </c>
      <c r="M51" s="5">
        <f>I51*Ka_S1*Ka_S2/J51</f>
        <v/>
      </c>
      <c r="N51" s="5">
        <f>C51*G51/(G51+K_HSO4)</f>
        <v/>
      </c>
      <c r="O51" s="5">
        <f>C51*K_HSO4/(G51+K_HSO4)</f>
        <v/>
      </c>
      <c r="P51" s="5">
        <f>Ntot</f>
        <v/>
      </c>
      <c r="Q51" s="5">
        <f>Atot*H_NH3*(1+K_NH3*G51/K_w)*RTL/(1+H_NH3*(1+K_NH3*G51/K_w)*RTL)*(K_NH3*G51/K_w)/(1+K_NH3*G51/K_w)</f>
        <v/>
      </c>
      <c r="R51" s="5">
        <f>K_w/G51</f>
        <v/>
      </c>
      <c r="S51" s="5">
        <f>G51+Q51-L51-2*M51-P51-R51-2*O51-N51</f>
        <v/>
      </c>
      <c r="T51" s="5">
        <f>D51*H_H2O2*RTL/(1+H_H2O2*RTL)</f>
        <v/>
      </c>
      <c r="U51" s="5">
        <f>E51*H_O3*RTL/(1+H_O3*RTL)</f>
        <v/>
      </c>
      <c r="V51" s="5">
        <f>k_H2O2*G51*T51*L51/(1+Keq_H2O2*G51)</f>
        <v/>
      </c>
      <c r="W51" s="5">
        <f>(k_O3_a*K51+k_O3_b*L51+k_O3_c*M51)*U51</f>
        <v/>
      </c>
      <c r="X51" s="5">
        <f>V51+W51</f>
        <v/>
      </c>
    </row>
    <row r="52">
      <c r="A52">
        <f>A51+dt_min</f>
        <v/>
      </c>
      <c r="B52" s="5">
        <f>MAX(B51-X51*dt_min*60,0)</f>
        <v/>
      </c>
      <c r="C52" s="5">
        <f>C51+(B51-B52)</f>
        <v/>
      </c>
      <c r="D52" s="5">
        <f>MAX(D51-V51*dt_min*60,0)</f>
        <v/>
      </c>
      <c r="E52" s="5">
        <f>MAX(E51-W51*dt_min*60,0)</f>
        <v/>
      </c>
      <c r="F52" s="7">
        <f>pH_Solver!AL52</f>
        <v/>
      </c>
      <c r="G52" s="5">
        <f>10^(-F52)</f>
        <v/>
      </c>
      <c r="H52" s="5">
        <f>H_SO2*(1+Ka_S1/G52+Ka_S1*Ka_S2/G52^2)*RTL/(1+H_SO2*(1+Ka_S1/G52+Ka_S1*Ka_S2/G52^2)*RTL)</f>
        <v/>
      </c>
      <c r="I52" s="5">
        <f>B52*H52</f>
        <v/>
      </c>
      <c r="J52" s="5">
        <f>G52^2+Ka_S1*G52+Ka_S1*Ka_S2</f>
        <v/>
      </c>
      <c r="K52" s="5">
        <f>I52*G52^2/J52</f>
        <v/>
      </c>
      <c r="L52" s="5">
        <f>I52*Ka_S1*G52/J52</f>
        <v/>
      </c>
      <c r="M52" s="5">
        <f>I52*Ka_S1*Ka_S2/J52</f>
        <v/>
      </c>
      <c r="N52" s="5">
        <f>C52*G52/(G52+K_HSO4)</f>
        <v/>
      </c>
      <c r="O52" s="5">
        <f>C52*K_HSO4/(G52+K_HSO4)</f>
        <v/>
      </c>
      <c r="P52" s="5">
        <f>Ntot</f>
        <v/>
      </c>
      <c r="Q52" s="5">
        <f>Atot*H_NH3*(1+K_NH3*G52/K_w)*RTL/(1+H_NH3*(1+K_NH3*G52/K_w)*RTL)*(K_NH3*G52/K_w)/(1+K_NH3*G52/K_w)</f>
        <v/>
      </c>
      <c r="R52" s="5">
        <f>K_w/G52</f>
        <v/>
      </c>
      <c r="S52" s="5">
        <f>G52+Q52-L52-2*M52-P52-R52-2*O52-N52</f>
        <v/>
      </c>
      <c r="T52" s="5">
        <f>D52*H_H2O2*RTL/(1+H_H2O2*RTL)</f>
        <v/>
      </c>
      <c r="U52" s="5">
        <f>E52*H_O3*RTL/(1+H_O3*RTL)</f>
        <v/>
      </c>
      <c r="V52" s="5">
        <f>k_H2O2*G52*T52*L52/(1+Keq_H2O2*G52)</f>
        <v/>
      </c>
      <c r="W52" s="5">
        <f>(k_O3_a*K52+k_O3_b*L52+k_O3_c*M52)*U52</f>
        <v/>
      </c>
      <c r="X52" s="5">
        <f>V52+W52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L54"/>
  <sheetViews>
    <sheetView workbookViewId="0">
      <selection activeCell="A1" sqref="A1"/>
    </sheetView>
  </sheetViews>
  <sheetFormatPr baseColWidth="8" defaultRowHeight="15"/>
  <sheetData>
    <row r="1">
      <c r="A1" s="8" t="inlineStr">
        <is>
          <t>t (min)</t>
        </is>
      </c>
      <c r="B1" s="8" t="inlineStr">
        <is>
          <t>guess 0</t>
        </is>
      </c>
      <c r="C1" s="8" t="inlineStr">
        <is>
          <t>guess 1</t>
        </is>
      </c>
      <c r="D1" s="8" t="inlineStr">
        <is>
          <t>guess 2</t>
        </is>
      </c>
      <c r="E1" s="8" t="inlineStr">
        <is>
          <t>guess 3</t>
        </is>
      </c>
      <c r="F1" s="8" t="inlineStr">
        <is>
          <t>guess 4</t>
        </is>
      </c>
      <c r="G1" s="8" t="inlineStr">
        <is>
          <t>guess 5</t>
        </is>
      </c>
      <c r="H1" s="8" t="inlineStr">
        <is>
          <t>guess 6</t>
        </is>
      </c>
      <c r="I1" s="8" t="inlineStr">
        <is>
          <t>guess 7</t>
        </is>
      </c>
      <c r="J1" s="8" t="inlineStr">
        <is>
          <t>guess 8</t>
        </is>
      </c>
      <c r="K1" s="8" t="inlineStr">
        <is>
          <t>guess 9</t>
        </is>
      </c>
      <c r="L1" s="8" t="inlineStr">
        <is>
          <t>guess 10</t>
        </is>
      </c>
      <c r="M1" s="8" t="inlineStr">
        <is>
          <t>guess 11</t>
        </is>
      </c>
      <c r="N1" s="8" t="inlineStr">
        <is>
          <t>guess 12</t>
        </is>
      </c>
      <c r="O1" s="8" t="inlineStr">
        <is>
          <t>guess 13</t>
        </is>
      </c>
      <c r="P1" s="8" t="inlineStr">
        <is>
          <t>guess 14</t>
        </is>
      </c>
      <c r="Q1" s="8" t="inlineStr">
        <is>
          <t>guess 15</t>
        </is>
      </c>
      <c r="R1" s="8" t="inlineStr">
        <is>
          <t>guess 16</t>
        </is>
      </c>
      <c r="S1" s="8" t="inlineStr">
        <is>
          <t>guess 17</t>
        </is>
      </c>
      <c r="T1" s="8" t="inlineStr">
        <is>
          <t>guess 18</t>
        </is>
      </c>
      <c r="U1" s="8" t="inlineStr">
        <is>
          <t>guess 19</t>
        </is>
      </c>
      <c r="V1" s="8" t="inlineStr">
        <is>
          <t>guess 20</t>
        </is>
      </c>
      <c r="W1" s="8" t="inlineStr">
        <is>
          <t>guess 21</t>
        </is>
      </c>
      <c r="X1" s="8" t="inlineStr">
        <is>
          <t>guess 22</t>
        </is>
      </c>
      <c r="Y1" s="8" t="inlineStr">
        <is>
          <t>guess 23</t>
        </is>
      </c>
      <c r="Z1" s="8" t="inlineStr">
        <is>
          <t>guess 24</t>
        </is>
      </c>
      <c r="AA1" s="8" t="inlineStr">
        <is>
          <t>guess 25</t>
        </is>
      </c>
      <c r="AB1" s="8" t="inlineStr">
        <is>
          <t>guess 26</t>
        </is>
      </c>
      <c r="AC1" s="8" t="inlineStr">
        <is>
          <t>guess 27</t>
        </is>
      </c>
      <c r="AD1" s="8" t="inlineStr">
        <is>
          <t>guess 28</t>
        </is>
      </c>
      <c r="AE1" s="8" t="inlineStr">
        <is>
          <t>guess 29</t>
        </is>
      </c>
      <c r="AF1" s="8" t="inlineStr">
        <is>
          <t>guess 30</t>
        </is>
      </c>
      <c r="AG1" s="8" t="inlineStr">
        <is>
          <t>guess 31</t>
        </is>
      </c>
      <c r="AH1" s="8" t="inlineStr">
        <is>
          <t>guess 32</t>
        </is>
      </c>
      <c r="AI1" s="8" t="inlineStr">
        <is>
          <t>guess 33</t>
        </is>
      </c>
      <c r="AJ1" s="8" t="inlineStr">
        <is>
          <t>guess 34</t>
        </is>
      </c>
      <c r="AK1" s="8" t="inlineStr">
        <is>
          <t>guess 35</t>
        </is>
      </c>
      <c r="AL1" s="8" t="inlineStr">
        <is>
          <t>guess 36</t>
        </is>
      </c>
    </row>
    <row r="2">
      <c r="A2">
        <f>Profile!A2</f>
        <v/>
      </c>
      <c r="B2" t="n">
        <v>7</v>
      </c>
      <c r="C2" s="9">
        <f>B2+IF((10^(-B2)+Atot*(H_NH3*(1+K_NH3*10^(-B2)/K_w))*RTL/(1+(H_NH3*(1+K_NH3*10^(-B2)/K_w))*RTL)*(K_NH3*10^(-B2)/K_w)/(1+K_NH3*10^(-B2)/K_w)-Profile!B2*(H_SO2*(1+Ka_S1/10^(-B2)+Ka_S1*Ka_S2/10^(-B2)^2))*RTL/(1+(H_SO2*(1+Ka_S1/10^(-B2)+Ka_S1*Ka_S2/10^(-B2)^2))*RTL)*(Ka_S1*10^(-B2)+2*Ka_S1*Ka_S2)/(10^(-B2)^2+Ka_S1*10^(-B2)+Ka_S1*Ka_S2)-Ntot-K_w/10^(-B2)-Profile!C2*(10^(-B2)+2*K_HSO4)/(10^(-B2)+K_HSO4))&gt;0,1,-1)*7/2^1</f>
        <v/>
      </c>
      <c r="D2" s="9">
        <f>C2+IF((10^(-C2)+Atot*(H_NH3*(1+K_NH3*10^(-C2)/K_w))*RTL/(1+(H_NH3*(1+K_NH3*10^(-C2)/K_w))*RTL)*(K_NH3*10^(-C2)/K_w)/(1+K_NH3*10^(-C2)/K_w)-Profile!B2*(H_SO2*(1+Ka_S1/10^(-C2)+Ka_S1*Ka_S2/10^(-C2)^2))*RTL/(1+(H_SO2*(1+Ka_S1/10^(-C2)+Ka_S1*Ka_S2/10^(-C2)^2))*RTL)*(Ka_S1*10^(-C2)+2*Ka_S1*Ka_S2)/(10^(-C2)^2+Ka_S1*10^(-C2)+Ka_S1*Ka_S2)-Ntot-K_w/10^(-C2)-Profile!C2*(10^(-C2)+2*K_HSO4)/(10^(-C2)+K_HSO4))&gt;0,1,-1)*7/2^2</f>
        <v/>
      </c>
      <c r="E2" s="9">
        <f>D2+IF((10^(-D2)+Atot*(H_NH3*(1+K_NH3*10^(-D2)/K_w))*RTL/(1+(H_NH3*(1+K_NH3*10^(-D2)/K_w))*RTL)*(K_NH3*10^(-D2)/K_w)/(1+K_NH3*10^(-D2)/K_w)-Profile!B2*(H_SO2*(1+Ka_S1/10^(-D2)+Ka_S1*Ka_S2/10^(-D2)^2))*RTL/(1+(H_SO2*(1+Ka_S1/10^(-D2)+Ka_S1*Ka_S2/10^(-D2)^2))*RTL)*(Ka_S1*10^(-D2)+2*Ka_S1*Ka_S2)/(10^(-D2)^2+Ka_S1*10^(-D2)+Ka_S1*Ka_S2)-Ntot-K_w/10^(-D2)-Profile!C2*(10^(-D2)+2*K_HSO4)/(10^(-D2)+K_HSO4))&gt;0,1,-1)*7/2^3</f>
        <v/>
      </c>
      <c r="F2" s="9">
        <f>E2+IF((10^(-E2)+Atot*(H_NH3*(1+K_NH3*10^(-E2)/K_w))*RTL/(1+(H_NH3*(1+K_NH3*10^(-E2)/K_w))*RTL)*(K_NH3*10^(-E2)/K_w)/(1+K_NH3*10^(-E2)/K_w)-Profile!B2*(H_SO2*(1+Ka_S1/10^(-E2)+Ka_S1*Ka_S2/10^(-E2)^2))*RTL/(1+(H_SO2*(1+Ka_S1/10^(-E2)+Ka_S1*Ka_S2/10^(-E2)^2))*RTL)*(Ka_S1*10^(-E2)+2*Ka_S1*Ka_S2)/(10^(-E2)^2+Ka_S1*10^(-E2)+Ka_S1*Ka_S2)-Ntot-K_w/10^(-E2)-Profile!C2*(10^(-E2)+2*K_HSO4)/(10^(-E2)+K_HSO4))&gt;0,1,-1)*7/2^4</f>
        <v/>
      </c>
      <c r="G2" s="9">
        <f>F2+IF((10^(-F2)+Atot*(H_NH3*(1+K_NH3*10^(-F2)/K_w))*RTL/(1+(H_NH3*(1+K_NH3*10^(-F2)/K_w))*RTL)*(K_NH3*10^(-F2)/K_w)/(1+K_NH3*10^(-F2)/K_w)-Profile!B2*(H_SO2*(1+Ka_S1/10^(-F2)+Ka_S1*Ka_S2/10^(-F2)^2))*RTL/(1+(H_SO2*(1+Ka_S1/10^(-F2)+Ka_S1*Ka_S2/10^(-F2)^2))*RTL)*(Ka_S1*10^(-F2)+2*Ka_S1*Ka_S2)/(10^(-F2)^2+Ka_S1*10^(-F2)+Ka_S1*Ka_S2)-Ntot-K_w/10^(-F2)-Profile!C2*(10^(-F2)+2*K_HSO4)/(10^(-F2)+K_HSO4))&gt;0,1,-1)*7/2^5</f>
        <v/>
      </c>
      <c r="H2" s="9">
        <f>G2+IF((10^(-G2)+Atot*(H_NH3*(1+K_NH3*10^(-G2)/K_w))*RTL/(1+(H_NH3*(1+K_NH3*10^(-G2)/K_w))*RTL)*(K_NH3*10^(-G2)/K_w)/(1+K_NH3*10^(-G2)/K_w)-Profile!B2*(H_SO2*(1+Ka_S1/10^(-G2)+Ka_S1*Ka_S2/10^(-G2)^2))*RTL/(1+(H_SO2*(1+Ka_S1/10^(-G2)+Ka_S1*Ka_S2/10^(-G2)^2))*RTL)*(Ka_S1*10^(-G2)+2*Ka_S1*Ka_S2)/(10^(-G2)^2+Ka_S1*10^(-G2)+Ka_S1*Ka_S2)-Ntot-K_w/10^(-G2)-Profile!C2*(10^(-G2)+2*K_HSO4)/(10^(-G2)+K_HSO4))&gt;0,1,-1)*7/2^6</f>
        <v/>
      </c>
      <c r="I2" s="9">
        <f>H2+IF((10^(-H2)+Atot*(H_NH3*(1+K_NH3*10^(-H2)/K_w))*RTL/(1+(H_NH3*(1+K_NH3*10^(-H2)/K_w))*RTL)*(K_NH3*10^(-H2)/K_w)/(1+K_NH3*10^(-H2)/K_w)-Profile!B2*(H_SO2*(1+Ka_S1/10^(-H2)+Ka_S1*Ka_S2/10^(-H2)^2))*RTL/(1+(H_SO2*(1+Ka_S1/10^(-H2)+Ka_S1*Ka_S2/10^(-H2)^2))*RTL)*(Ka_S1*10^(-H2)+2*Ka_S1*Ka_S2)/(10^(-H2)^2+Ka_S1*10^(-H2)+Ka_S1*Ka_S2)-Ntot-K_w/10^(-H2)-Profile!C2*(10^(-H2)+2*K_HSO4)/(10^(-H2)+K_HSO4))&gt;0,1,-1)*7/2^7</f>
        <v/>
      </c>
      <c r="J2" s="9">
        <f>I2+IF((10^(-I2)+Atot*(H_NH3*(1+K_NH3*10^(-I2)/K_w))*RTL/(1+(H_NH3*(1+K_NH3*10^(-I2)/K_w))*RTL)*(K_NH3*10^(-I2)/K_w)/(1+K_NH3*10^(-I2)/K_w)-Profile!B2*(H_SO2*(1+Ka_S1/10^(-I2)+Ka_S1*Ka_S2/10^(-I2)^2))*RTL/(1+(H_SO2*(1+Ka_S1/10^(-I2)+Ka_S1*Ka_S2/10^(-I2)^2))*RTL)*(Ka_S1*10^(-I2)+2*Ka_S1*Ka_S2)/(10^(-I2)^2+Ka_S1*10^(-I2)+Ka_S1*Ka_S2)-Ntot-K_w/10^(-I2)-Profile!C2*(10^(-I2)+2*K_HSO4)/(10^(-I2)+K_HSO4))&gt;0,1,-1)*7/2^8</f>
        <v/>
      </c>
      <c r="K2" s="9">
        <f>J2+IF((10^(-J2)+Atot*(H_NH3*(1+K_NH3*10^(-J2)/K_w))*RTL/(1+(H_NH3*(1+K_NH3*10^(-J2)/K_w))*RTL)*(K_NH3*10^(-J2)/K_w)/(1+K_NH3*10^(-J2)/K_w)-Profile!B2*(H_SO2*(1+Ka_S1/10^(-J2)+Ka_S1*Ka_S2/10^(-J2)^2))*RTL/(1+(H_SO2*(1+Ka_S1/10^(-J2)+Ka_S1*Ka_S2/10^(-J2)^2))*RTL)*(Ka_S1*10^(-J2)+2*Ka_S1*Ka_S2)/(10^(-J2)^2+Ka_S1*10^(-J2)+Ka_S1*Ka_S2)-Ntot-K_w/10^(-J2)-Profile!C2*(10^(-J2)+2*K_HSO4)/(10^(-J2)+K_HSO4))&gt;0,1,-1)*7/2^9</f>
        <v/>
      </c>
      <c r="L2" s="9">
        <f>K2+IF((10^(-K2)+Atot*(H_NH3*(1+K_NH3*10^(-K2)/K_w))*RTL/(1+(H_NH3*(1+K_NH3*10^(-K2)/K_w))*RTL)*(K_NH3*10^(-K2)/K_w)/(1+K_NH3*10^(-K2)/K_w)-Profile!B2*(H_SO2*(1+Ka_S1/10^(-K2)+Ka_S1*Ka_S2/10^(-K2)^2))*RTL/(1+(H_SO2*(1+Ka_S1/10^(-K2)+Ka_S1*Ka_S2/10^(-K2)^2))*RTL)*(Ka_S1*10^(-K2)+2*Ka_S1*Ka_S2)/(10^(-K2)^2+Ka_S1*10^(-K2)+Ka_S1*Ka_S2)-Ntot-K_w/10^(-K2)-Profile!C2*(10^(-K2)+2*K_HSO4)/(10^(-K2)+K_HSO4))&gt;0,1,-1)*7/2^10</f>
        <v/>
      </c>
      <c r="M2" s="9">
        <f>L2+IF((10^(-L2)+Atot*(H_NH3*(1+K_NH3*10^(-L2)/K_w))*RTL/(1+(H_NH3*(1+K_NH3*10^(-L2)/K_w))*RTL)*(K_NH3*10^(-L2)/K_w)/(1+K_NH3*10^(-L2)/K_w)-Profile!B2*(H_SO2*(1+Ka_S1/10^(-L2)+Ka_S1*Ka_S2/10^(-L2)^2))*RTL/(1+(H_SO2*(1+Ka_S1/10^(-L2)+Ka_S1*Ka_S2/10^(-L2)^2))*RTL)*(Ka_S1*10^(-L2)+2*Ka_S1*Ka_S2)/(10^(-L2)^2+Ka_S1*10^(-L2)+Ka_S1*Ka_S2)-Ntot-K_w/10^(-L2)-Profile!C2*(10^(-L2)+2*K_HSO4)/(10^(-L2)+K_HSO4))&gt;0,1,-1)*7/2^11</f>
        <v/>
      </c>
      <c r="N2" s="9">
        <f>M2+IF((10^(-M2)+Atot*(H_NH3*(1+K_NH3*10^(-M2)/K_w))*RTL/(1+(H_NH3*(1+K_NH3*10^(-M2)/K_w))*RTL)*(K_NH3*10^(-M2)/K_w)/(1+K_NH3*10^(-M2)/K_w)-Profile!B2*(H_SO2*(1+Ka_S1/10^(-M2)+Ka_S1*Ka_S2/10^(-M2)^2))*RTL/(1+(H_SO2*(1+Ka_S1/10^(-M2)+Ka_S1*Ka_S2/10^(-M2)^2))*RTL)*(Ka_S1*10^(-M2)+2*Ka_S1*Ka_S2)/(10^(-M2)^2+Ka_S1*10^(-M2)+Ka_S1*Ka_S2)-Ntot-K_w/10^(-M2)-Profile!C2*(10^(-M2)+2*K_HSO4)/(10^(-M2)+K_HSO4))&gt;0,1,-1)*7/2^12</f>
        <v/>
      </c>
      <c r="O2" s="9">
        <f>N2+IF((10^(-N2)+Atot*(H_NH3*(1+K_NH3*10^(-N2)/K_w))*RTL/(1+(H_NH3*(1+K_NH3*10^(-N2)/K_w))*RTL)*(K_NH3*10^(-N2)/K_w)/(1+K_NH3*10^(-N2)/K_w)-Profile!B2*(H_SO2*(1+Ka_S1/10^(-N2)+Ka_S1*Ka_S2/10^(-N2)^2))*RTL/(1+(H_SO2*(1+Ka_S1/10^(-N2)+Ka_S1*Ka_S2/10^(-N2)^2))*RTL)*(Ka_S1*10^(-N2)+2*Ka_S1*Ka_S2)/(10^(-N2)^2+Ka_S1*10^(-N2)+Ka_S1*Ka_S2)-Ntot-K_w/10^(-N2)-Profile!C2*(10^(-N2)+2*K_HSO4)/(10^(-N2)+K_HSO4))&gt;0,1,-1)*7/2^13</f>
        <v/>
      </c>
      <c r="P2" s="9">
        <f>O2+IF((10^(-O2)+Atot*(H_NH3*(1+K_NH3*10^(-O2)/K_w))*RTL/(1+(H_NH3*(1+K_NH3*10^(-O2)/K_w))*RTL)*(K_NH3*10^(-O2)/K_w)/(1+K_NH3*10^(-O2)/K_w)-Profile!B2*(H_SO2*(1+Ka_S1/10^(-O2)+Ka_S1*Ka_S2/10^(-O2)^2))*RTL/(1+(H_SO2*(1+Ka_S1/10^(-O2)+Ka_S1*Ka_S2/10^(-O2)^2))*RTL)*(Ka_S1*10^(-O2)+2*Ka_S1*Ka_S2)/(10^(-O2)^2+Ka_S1*10^(-O2)+Ka_S1*Ka_S2)-Ntot-K_w/10^(-O2)-Profile!C2*(10^(-O2)+2*K_HSO4)/(10^(-O2)+K_HSO4))&gt;0,1,-1)*7/2^14</f>
        <v/>
      </c>
      <c r="Q2" s="9">
        <f>P2+IF((10^(-P2)+Atot*(H_NH3*(1+K_NH3*10^(-P2)/K_w))*RTL/(1+(H_NH3*(1+K_NH3*10^(-P2)/K_w))*RTL)*(K_NH3*10^(-P2)/K_w)/(1+K_NH3*10^(-P2)/K_w)-Profile!B2*(H_SO2*(1+Ka_S1/10^(-P2)+Ka_S1*Ka_S2/10^(-P2)^2))*RTL/(1+(H_SO2*(1+Ka_S1/10^(-P2)+Ka_S1*Ka_S2/10^(-P2)^2))*RTL)*(Ka_S1*10^(-P2)+2*Ka_S1*Ka_S2)/(10^(-P2)^2+Ka_S1*10^(-P2)+Ka_S1*Ka_S2)-Ntot-K_w/10^(-P2)-Profile!C2*(10^(-P2)+2*K_HSO4)/(10^(-P2)+K_HSO4))&gt;0,1,-1)*7/2^15</f>
        <v/>
      </c>
      <c r="R2" s="9">
        <f>Q2+IF((10^(-Q2)+Atot*(H_NH3*(1+K_NH3*10^(-Q2)/K_w))*RTL/(1+(H_NH3*(1+K_NH3*10^(-Q2)/K_w))*RTL)*(K_NH3*10^(-Q2)/K_w)/(1+K_NH3*10^(-Q2)/K_w)-Profile!B2*(H_SO2*(1+Ka_S1/10^(-Q2)+Ka_S1*Ka_S2/10^(-Q2)^2))*RTL/(1+(H_SO2*(1+Ka_S1/10^(-Q2)+Ka_S1*Ka_S2/10^(-Q2)^2))*RTL)*(Ka_S1*10^(-Q2)+2*Ka_S1*Ka_S2)/(10^(-Q2)^2+Ka_S1*10^(-Q2)+Ka_S1*Ka_S2)-Ntot-K_w/10^(-Q2)-Profile!C2*(10^(-Q2)+2*K_HSO4)/(10^(-Q2)+K_HSO4))&gt;0,1,-1)*7/2^16</f>
        <v/>
      </c>
      <c r="S2" s="9">
        <f>R2+IF((10^(-R2)+Atot*(H_NH3*(1+K_NH3*10^(-R2)/K_w))*RTL/(1+(H_NH3*(1+K_NH3*10^(-R2)/K_w))*RTL)*(K_NH3*10^(-R2)/K_w)/(1+K_NH3*10^(-R2)/K_w)-Profile!B2*(H_SO2*(1+Ka_S1/10^(-R2)+Ka_S1*Ka_S2/10^(-R2)^2))*RTL/(1+(H_SO2*(1+Ka_S1/10^(-R2)+Ka_S1*Ka_S2/10^(-R2)^2))*RTL)*(Ka_S1*10^(-R2)+2*Ka_S1*Ka_S2)/(10^(-R2)^2+Ka_S1*10^(-R2)+Ka_S1*Ka_S2)-Ntot-K_w/10^(-R2)-Profile!C2*(10^(-R2)+2*K_HSO4)/(10^(-R2)+K_HSO4))&gt;0,1,-1)*7/2^17</f>
        <v/>
      </c>
      <c r="T2" s="9">
        <f>S2+IF((10^(-S2)+Atot*(H_NH3*(1+K_NH3*10^(-S2)/K_w))*RTL/(1+(H_NH3*(1+K_NH3*10^(-S2)/K_w))*RTL)*(K_NH3*10^(-S2)/K_w)/(1+K_NH3*10^(-S2)/K_w)-Profile!B2*(H_SO2*(1+Ka_S1/10^(-S2)+Ka_S1*Ka_S2/10^(-S2)^2))*RTL/(1+(H_SO2*(1+Ka_S1/10^(-S2)+Ka_S1*Ka_S2/10^(-S2)^2))*RTL)*(Ka_S1*10^(-S2)+2*Ka_S1*Ka_S2)/(10^(-S2)^2+Ka_S1*10^(-S2)+Ka_S1*Ka_S2)-Ntot-K_w/10^(-S2)-Profile!C2*(10^(-S2)+2*K_HSO4)/(10^(-S2)+K_HSO4))&gt;0,1,-1)*7/2^18</f>
        <v/>
      </c>
      <c r="U2" s="9">
        <f>T2+IF((10^(-T2)+Atot*(H_NH3*(1+K_NH3*10^(-T2)/K_w))*RTL/(1+(H_NH3*(1+K_NH3*10^(-T2)/K_w))*RTL)*(K_NH3*10^(-T2)/K_w)/(1+K_NH3*10^(-T2)/K_w)-Profile!B2*(H_SO2*(1+Ka_S1/10^(-T2)+Ka_S1*Ka_S2/10^(-T2)^2))*RTL/(1+(H_SO2*(1+Ka_S1/10^(-T2)+Ka_S1*Ka_S2/10^(-T2)^2))*RTL)*(Ka_S1*10^(-T2)+2*Ka_S1*Ka_S2)/(10^(-T2)^2+Ka_S1*10^(-T2)+Ka_S1*Ka_S2)-Ntot-K_w/10^(-T2)-Profile!C2*(10^(-T2)+2*K_HSO4)/(10^(-T2)+K_HSO4))&gt;0,1,-1)*7/2^19</f>
        <v/>
      </c>
      <c r="V2" s="9">
        <f>U2+IF((10^(-U2)+Atot*(H_NH3*(1+K_NH3*10^(-U2)/K_w))*RTL/(1+(H_NH3*(1+K_NH3*10^(-U2)/K_w))*RTL)*(K_NH3*10^(-U2)/K_w)/(1+K_NH3*10^(-U2)/K_w)-Profile!B2*(H_SO2*(1+Ka_S1/10^(-U2)+Ka_S1*Ka_S2/10^(-U2)^2))*RTL/(1+(H_SO2*(1+Ka_S1/10^(-U2)+Ka_S1*Ka_S2/10^(-U2)^2))*RTL)*(Ka_S1*10^(-U2)+2*Ka_S1*Ka_S2)/(10^(-U2)^2+Ka_S1*10^(-U2)+Ka_S1*Ka_S2)-Ntot-K_w/10^(-U2)-Profile!C2*(10^(-U2)+2*K_HSO4)/(10^(-U2)+K_HSO4))&gt;0,1,-1)*7/2^20</f>
        <v/>
      </c>
      <c r="W2" s="9">
        <f>V2+IF((10^(-V2)+Atot*(H_NH3*(1+K_NH3*10^(-V2)/K_w))*RTL/(1+(H_NH3*(1+K_NH3*10^(-V2)/K_w))*RTL)*(K_NH3*10^(-V2)/K_w)/(1+K_NH3*10^(-V2)/K_w)-Profile!B2*(H_SO2*(1+Ka_S1/10^(-V2)+Ka_S1*Ka_S2/10^(-V2)^2))*RTL/(1+(H_SO2*(1+Ka_S1/10^(-V2)+Ka_S1*Ka_S2/10^(-V2)^2))*RTL)*(Ka_S1*10^(-V2)+2*Ka_S1*Ka_S2)/(10^(-V2)^2+Ka_S1*10^(-V2)+Ka_S1*Ka_S2)-Ntot-K_w/10^(-V2)-Profile!C2*(10^(-V2)+2*K_HSO4)/(10^(-V2)+K_HSO4))&gt;0,1,-1)*7/2^21</f>
        <v/>
      </c>
      <c r="X2" s="9">
        <f>W2+IF((10^(-W2)+Atot*(H_NH3*(1+K_NH3*10^(-W2)/K_w))*RTL/(1+(H_NH3*(1+K_NH3*10^(-W2)/K_w))*RTL)*(K_NH3*10^(-W2)/K_w)/(1+K_NH3*10^(-W2)/K_w)-Profile!B2*(H_SO2*(1+Ka_S1/10^(-W2)+Ka_S1*Ka_S2/10^(-W2)^2))*RTL/(1+(H_SO2*(1+Ka_S1/10^(-W2)+Ka_S1*Ka_S2/10^(-W2)^2))*RTL)*(Ka_S1*10^(-W2)+2*Ka_S1*Ka_S2)/(10^(-W2)^2+Ka_S1*10^(-W2)+Ka_S1*Ka_S2)-Ntot-K_w/10^(-W2)-Profile!C2*(10^(-W2)+2*K_HSO4)/(10^(-W2)+K_HSO4))&gt;0,1,-1)*7/2^22</f>
        <v/>
      </c>
      <c r="Y2" s="9">
        <f>X2+IF((10^(-X2)+Atot*(H_NH3*(1+K_NH3*10^(-X2)/K_w))*RTL/(1+(H_NH3*(1+K_NH3*10^(-X2)/K_w))*RTL)*(K_NH3*10^(-X2)/K_w)/(1+K_NH3*10^(-X2)/K_w)-Profile!B2*(H_SO2*(1+Ka_S1/10^(-X2)+Ka_S1*Ka_S2/10^(-X2)^2))*RTL/(1+(H_SO2*(1+Ka_S1/10^(-X2)+Ka_S1*Ka_S2/10^(-X2)^2))*RTL)*(Ka_S1*10^(-X2)+2*Ka_S1*Ka_S2)/(10^(-X2)^2+Ka_S1*10^(-X2)+Ka_S1*Ka_S2)-Ntot-K_w/10^(-X2)-Profile!C2*(10^(-X2)+2*K_HSO4)/(10^(-X2)+K_HSO4))&gt;0,1,-1)*7/2^23</f>
        <v/>
      </c>
      <c r="Z2" s="9">
        <f>Y2+IF((10^(-Y2)+Atot*(H_NH3*(1+K_NH3*10^(-Y2)/K_w))*RTL/(1+(H_NH3*(1+K_NH3*10^(-Y2)/K_w))*RTL)*(K_NH3*10^(-Y2)/K_w)/(1+K_NH3*10^(-Y2)/K_w)-Profile!B2*(H_SO2*(1+Ka_S1/10^(-Y2)+Ka_S1*Ka_S2/10^(-Y2)^2))*RTL/(1+(H_SO2*(1+Ka_S1/10^(-Y2)+Ka_S1*Ka_S2/10^(-Y2)^2))*RTL)*(Ka_S1*10^(-Y2)+2*Ka_S1*Ka_S2)/(10^(-Y2)^2+Ka_S1*10^(-Y2)+Ka_S1*Ka_S2)-Ntot-K_w/10^(-Y2)-Profile!C2*(10^(-Y2)+2*K_HSO4)/(10^(-Y2)+K_HSO4))&gt;0,1,-1)*7/2^24</f>
        <v/>
      </c>
      <c r="AA2" s="9">
        <f>Z2+IF((10^(-Z2)+Atot*(H_NH3*(1+K_NH3*10^(-Z2)/K_w))*RTL/(1+(H_NH3*(1+K_NH3*10^(-Z2)/K_w))*RTL)*(K_NH3*10^(-Z2)/K_w)/(1+K_NH3*10^(-Z2)/K_w)-Profile!B2*(H_SO2*(1+Ka_S1/10^(-Z2)+Ka_S1*Ka_S2/10^(-Z2)^2))*RTL/(1+(H_SO2*(1+Ka_S1/10^(-Z2)+Ka_S1*Ka_S2/10^(-Z2)^2))*RTL)*(Ka_S1*10^(-Z2)+2*Ka_S1*Ka_S2)/(10^(-Z2)^2+Ka_S1*10^(-Z2)+Ka_S1*Ka_S2)-Ntot-K_w/10^(-Z2)-Profile!C2*(10^(-Z2)+2*K_HSO4)/(10^(-Z2)+K_HSO4))&gt;0,1,-1)*7/2^25</f>
        <v/>
      </c>
      <c r="AB2" s="9">
        <f>AA2+IF((10^(-AA2)+Atot*(H_NH3*(1+K_NH3*10^(-AA2)/K_w))*RTL/(1+(H_NH3*(1+K_NH3*10^(-AA2)/K_w))*RTL)*(K_NH3*10^(-AA2)/K_w)/(1+K_NH3*10^(-AA2)/K_w)-Profile!B2*(H_SO2*(1+Ka_S1/10^(-AA2)+Ka_S1*Ka_S2/10^(-AA2)^2))*RTL/(1+(H_SO2*(1+Ka_S1/10^(-AA2)+Ka_S1*Ka_S2/10^(-AA2)^2))*RTL)*(Ka_S1*10^(-AA2)+2*Ka_S1*Ka_S2)/(10^(-AA2)^2+Ka_S1*10^(-AA2)+Ka_S1*Ka_S2)-Ntot-K_w/10^(-AA2)-Profile!C2*(10^(-AA2)+2*K_HSO4)/(10^(-AA2)+K_HSO4))&gt;0,1,-1)*7/2^26</f>
        <v/>
      </c>
      <c r="AC2" s="9">
        <f>AB2+IF((10^(-AB2)+Atot*(H_NH3*(1+K_NH3*10^(-AB2)/K_w))*RTL/(1+(H_NH3*(1+K_NH3*10^(-AB2)/K_w))*RTL)*(K_NH3*10^(-AB2)/K_w)/(1+K_NH3*10^(-AB2)/K_w)-Profile!B2*(H_SO2*(1+Ka_S1/10^(-AB2)+Ka_S1*Ka_S2/10^(-AB2)^2))*RTL/(1+(H_SO2*(1+Ka_S1/10^(-AB2)+Ka_S1*Ka_S2/10^(-AB2)^2))*RTL)*(Ka_S1*10^(-AB2)+2*Ka_S1*Ka_S2)/(10^(-AB2)^2+Ka_S1*10^(-AB2)+Ka_S1*Ka_S2)-Ntot-K_w/10^(-AB2)-Profile!C2*(10^(-AB2)+2*K_HSO4)/(10^(-AB2)+K_HSO4))&gt;0,1,-1)*7/2^27</f>
        <v/>
      </c>
      <c r="AD2" s="9">
        <f>AC2+IF((10^(-AC2)+Atot*(H_NH3*(1+K_NH3*10^(-AC2)/K_w))*RTL/(1+(H_NH3*(1+K_NH3*10^(-AC2)/K_w))*RTL)*(K_NH3*10^(-AC2)/K_w)/(1+K_NH3*10^(-AC2)/K_w)-Profile!B2*(H_SO2*(1+Ka_S1/10^(-AC2)+Ka_S1*Ka_S2/10^(-AC2)^2))*RTL/(1+(H_SO2*(1+Ka_S1/10^(-AC2)+Ka_S1*Ka_S2/10^(-AC2)^2))*RTL)*(Ka_S1*10^(-AC2)+2*Ka_S1*Ka_S2)/(10^(-AC2)^2+Ka_S1*10^(-AC2)+Ka_S1*Ka_S2)-Ntot-K_w/10^(-AC2)-Profile!C2*(10^(-AC2)+2*K_HSO4)/(10^(-AC2)+K_HSO4))&gt;0,1,-1)*7/2^28</f>
        <v/>
      </c>
      <c r="AE2" s="9">
        <f>AD2+IF((10^(-AD2)+Atot*(H_NH3*(1+K_NH3*10^(-AD2)/K_w))*RTL/(1+(H_NH3*(1+K_NH3*10^(-AD2)/K_w))*RTL)*(K_NH3*10^(-AD2)/K_w)/(1+K_NH3*10^(-AD2)/K_w)-Profile!B2*(H_SO2*(1+Ka_S1/10^(-AD2)+Ka_S1*Ka_S2/10^(-AD2)^2))*RTL/(1+(H_SO2*(1+Ka_S1/10^(-AD2)+Ka_S1*Ka_S2/10^(-AD2)^2))*RTL)*(Ka_S1*10^(-AD2)+2*Ka_S1*Ka_S2)/(10^(-AD2)^2+Ka_S1*10^(-AD2)+Ka_S1*Ka_S2)-Ntot-K_w/10^(-AD2)-Profile!C2*(10^(-AD2)+2*K_HSO4)/(10^(-AD2)+K_HSO4))&gt;0,1,-1)*7/2^29</f>
        <v/>
      </c>
      <c r="AF2" s="9">
        <f>AE2+IF((10^(-AE2)+Atot*(H_NH3*(1+K_NH3*10^(-AE2)/K_w))*RTL/(1+(H_NH3*(1+K_NH3*10^(-AE2)/K_w))*RTL)*(K_NH3*10^(-AE2)/K_w)/(1+K_NH3*10^(-AE2)/K_w)-Profile!B2*(H_SO2*(1+Ka_S1/10^(-AE2)+Ka_S1*Ka_S2/10^(-AE2)^2))*RTL/(1+(H_SO2*(1+Ka_S1/10^(-AE2)+Ka_S1*Ka_S2/10^(-AE2)^2))*RTL)*(Ka_S1*10^(-AE2)+2*Ka_S1*Ka_S2)/(10^(-AE2)^2+Ka_S1*10^(-AE2)+Ka_S1*Ka_S2)-Ntot-K_w/10^(-AE2)-Profile!C2*(10^(-AE2)+2*K_HSO4)/(10^(-AE2)+K_HSO4))&gt;0,1,-1)*7/2^30</f>
        <v/>
      </c>
      <c r="AG2" s="9">
        <f>AF2+IF((10^(-AF2)+Atot*(H_NH3*(1+K_NH3*10^(-AF2)/K_w))*RTL/(1+(H_NH3*(1+K_NH3*10^(-AF2)/K_w))*RTL)*(K_NH3*10^(-AF2)/K_w)/(1+K_NH3*10^(-AF2)/K_w)-Profile!B2*(H_SO2*(1+Ka_S1/10^(-AF2)+Ka_S1*Ka_S2/10^(-AF2)^2))*RTL/(1+(H_SO2*(1+Ka_S1/10^(-AF2)+Ka_S1*Ka_S2/10^(-AF2)^2))*RTL)*(Ka_S1*10^(-AF2)+2*Ka_S1*Ka_S2)/(10^(-AF2)^2+Ka_S1*10^(-AF2)+Ka_S1*Ka_S2)-Ntot-K_w/10^(-AF2)-Profile!C2*(10^(-AF2)+2*K_HSO4)/(10^(-AF2)+K_HSO4))&gt;0,1,-1)*7/2^31</f>
        <v/>
      </c>
      <c r="AH2" s="9">
        <f>AG2+IF((10^(-AG2)+Atot*(H_NH3*(1+K_NH3*10^(-AG2)/K_w))*RTL/(1+(H_NH3*(1+K_NH3*10^(-AG2)/K_w))*RTL)*(K_NH3*10^(-AG2)/K_w)/(1+K_NH3*10^(-AG2)/K_w)-Profile!B2*(H_SO2*(1+Ka_S1/10^(-AG2)+Ka_S1*Ka_S2/10^(-AG2)^2))*RTL/(1+(H_SO2*(1+Ka_S1/10^(-AG2)+Ka_S1*Ka_S2/10^(-AG2)^2))*RTL)*(Ka_S1*10^(-AG2)+2*Ka_S1*Ka_S2)/(10^(-AG2)^2+Ka_S1*10^(-AG2)+Ka_S1*Ka_S2)-Ntot-K_w/10^(-AG2)-Profile!C2*(10^(-AG2)+2*K_HSO4)/(10^(-AG2)+K_HSO4))&gt;0,1,-1)*7/2^32</f>
        <v/>
      </c>
      <c r="AI2" s="9">
        <f>AH2+IF((10^(-AH2)+Atot*(H_NH3*(1+K_NH3*10^(-AH2)/K_w))*RTL/(1+(H_NH3*(1+K_NH3*10^(-AH2)/K_w))*RTL)*(K_NH3*10^(-AH2)/K_w)/(1+K_NH3*10^(-AH2)/K_w)-Profile!B2*(H_SO2*(1+Ka_S1/10^(-AH2)+Ka_S1*Ka_S2/10^(-AH2)^2))*RTL/(1+(H_SO2*(1+Ka_S1/10^(-AH2)+Ka_S1*Ka_S2/10^(-AH2)^2))*RTL)*(Ka_S1*10^(-AH2)+2*Ka_S1*Ka_S2)/(10^(-AH2)^2+Ka_S1*10^(-AH2)+Ka_S1*Ka_S2)-Ntot-K_w/10^(-AH2)-Profile!C2*(10^(-AH2)+2*K_HSO4)/(10^(-AH2)+K_HSO4))&gt;0,1,-1)*7/2^33</f>
        <v/>
      </c>
      <c r="AJ2" s="9">
        <f>AI2+IF((10^(-AI2)+Atot*(H_NH3*(1+K_NH3*10^(-AI2)/K_w))*RTL/(1+(H_NH3*(1+K_NH3*10^(-AI2)/K_w))*RTL)*(K_NH3*10^(-AI2)/K_w)/(1+K_NH3*10^(-AI2)/K_w)-Profile!B2*(H_SO2*(1+Ka_S1/10^(-AI2)+Ka_S1*Ka_S2/10^(-AI2)^2))*RTL/(1+(H_SO2*(1+Ka_S1/10^(-AI2)+Ka_S1*Ka_S2/10^(-AI2)^2))*RTL)*(Ka_S1*10^(-AI2)+2*Ka_S1*Ka_S2)/(10^(-AI2)^2+Ka_S1*10^(-AI2)+Ka_S1*Ka_S2)-Ntot-K_w/10^(-AI2)-Profile!C2*(10^(-AI2)+2*K_HSO4)/(10^(-AI2)+K_HSO4))&gt;0,1,-1)*7/2^34</f>
        <v/>
      </c>
      <c r="AK2" s="9">
        <f>AJ2+IF((10^(-AJ2)+Atot*(H_NH3*(1+K_NH3*10^(-AJ2)/K_w))*RTL/(1+(H_NH3*(1+K_NH3*10^(-AJ2)/K_w))*RTL)*(K_NH3*10^(-AJ2)/K_w)/(1+K_NH3*10^(-AJ2)/K_w)-Profile!B2*(H_SO2*(1+Ka_S1/10^(-AJ2)+Ka_S1*Ka_S2/10^(-AJ2)^2))*RTL/(1+(H_SO2*(1+Ka_S1/10^(-AJ2)+Ka_S1*Ka_S2/10^(-AJ2)^2))*RTL)*(Ka_S1*10^(-AJ2)+2*Ka_S1*Ka_S2)/(10^(-AJ2)^2+Ka_S1*10^(-AJ2)+Ka_S1*Ka_S2)-Ntot-K_w/10^(-AJ2)-Profile!C2*(10^(-AJ2)+2*K_HSO4)/(10^(-AJ2)+K_HSO4))&gt;0,1,-1)*7/2^35</f>
        <v/>
      </c>
      <c r="AL2" s="9">
        <f>AK2+IF((10^(-AK2)+Atot*(H_NH3*(1+K_NH3*10^(-AK2)/K_w))*RTL/(1+(H_NH3*(1+K_NH3*10^(-AK2)/K_w))*RTL)*(K_NH3*10^(-AK2)/K_w)/(1+K_NH3*10^(-AK2)/K_w)-Profile!B2*(H_SO2*(1+Ka_S1/10^(-AK2)+Ka_S1*Ka_S2/10^(-AK2)^2))*RTL/(1+(H_SO2*(1+Ka_S1/10^(-AK2)+Ka_S1*Ka_S2/10^(-AK2)^2))*RTL)*(Ka_S1*10^(-AK2)+2*Ka_S1*Ka_S2)/(10^(-AK2)^2+Ka_S1*10^(-AK2)+Ka_S1*Ka_S2)-Ntot-K_w/10^(-AK2)-Profile!C2*(10^(-AK2)+2*K_HSO4)/(10^(-AK2)+K_HSO4))&gt;0,1,-1)*7/2^36</f>
        <v/>
      </c>
    </row>
    <row r="3">
      <c r="A3">
        <f>Profile!A3</f>
        <v/>
      </c>
      <c r="B3" t="n">
        <v>7</v>
      </c>
      <c r="C3" s="9">
        <f>B3+IF((10^(-B3)+Atot*(H_NH3*(1+K_NH3*10^(-B3)/K_w))*RTL/(1+(H_NH3*(1+K_NH3*10^(-B3)/K_w))*RTL)*(K_NH3*10^(-B3)/K_w)/(1+K_NH3*10^(-B3)/K_w)-Profile!B3*(H_SO2*(1+Ka_S1/10^(-B3)+Ka_S1*Ka_S2/10^(-B3)^2))*RTL/(1+(H_SO2*(1+Ka_S1/10^(-B3)+Ka_S1*Ka_S2/10^(-B3)^2))*RTL)*(Ka_S1*10^(-B3)+2*Ka_S1*Ka_S2)/(10^(-B3)^2+Ka_S1*10^(-B3)+Ka_S1*Ka_S2)-Ntot-K_w/10^(-B3)-Profile!C3*(10^(-B3)+2*K_HSO4)/(10^(-B3)+K_HSO4))&gt;0,1,-1)*7/2^1</f>
        <v/>
      </c>
      <c r="D3" s="9">
        <f>C3+IF((10^(-C3)+Atot*(H_NH3*(1+K_NH3*10^(-C3)/K_w))*RTL/(1+(H_NH3*(1+K_NH3*10^(-C3)/K_w))*RTL)*(K_NH3*10^(-C3)/K_w)/(1+K_NH3*10^(-C3)/K_w)-Profile!B3*(H_SO2*(1+Ka_S1/10^(-C3)+Ka_S1*Ka_S2/10^(-C3)^2))*RTL/(1+(H_SO2*(1+Ka_S1/10^(-C3)+Ka_S1*Ka_S2/10^(-C3)^2))*RTL)*(Ka_S1*10^(-C3)+2*Ka_S1*Ka_S2)/(10^(-C3)^2+Ka_S1*10^(-C3)+Ka_S1*Ka_S2)-Ntot-K_w/10^(-C3)-Profile!C3*(10^(-C3)+2*K_HSO4)/(10^(-C3)+K_HSO4))&gt;0,1,-1)*7/2^2</f>
        <v/>
      </c>
      <c r="E3" s="9">
        <f>D3+IF((10^(-D3)+Atot*(H_NH3*(1+K_NH3*10^(-D3)/K_w))*RTL/(1+(H_NH3*(1+K_NH3*10^(-D3)/K_w))*RTL)*(K_NH3*10^(-D3)/K_w)/(1+K_NH3*10^(-D3)/K_w)-Profile!B3*(H_SO2*(1+Ka_S1/10^(-D3)+Ka_S1*Ka_S2/10^(-D3)^2))*RTL/(1+(H_SO2*(1+Ka_S1/10^(-D3)+Ka_S1*Ka_S2/10^(-D3)^2))*RTL)*(Ka_S1*10^(-D3)+2*Ka_S1*Ka_S2)/(10^(-D3)^2+Ka_S1*10^(-D3)+Ka_S1*Ka_S2)-Ntot-K_w/10^(-D3)-Profile!C3*(10^(-D3)+2*K_HSO4)/(10^(-D3)+K_HSO4))&gt;0,1,-1)*7/2^3</f>
        <v/>
      </c>
      <c r="F3" s="9">
        <f>E3+IF((10^(-E3)+Atot*(H_NH3*(1+K_NH3*10^(-E3)/K_w))*RTL/(1+(H_NH3*(1+K_NH3*10^(-E3)/K_w))*RTL)*(K_NH3*10^(-E3)/K_w)/(1+K_NH3*10^(-E3)/K_w)-Profile!B3*(H_SO2*(1+Ka_S1/10^(-E3)+Ka_S1*Ka_S2/10^(-E3)^2))*RTL/(1+(H_SO2*(1+Ka_S1/10^(-E3)+Ka_S1*Ka_S2/10^(-E3)^2))*RTL)*(Ka_S1*10^(-E3)+2*Ka_S1*Ka_S2)/(10^(-E3)^2+Ka_S1*10^(-E3)+Ka_S1*Ka_S2)-Ntot-K_w/10^(-E3)-Profile!C3*(10^(-E3)+2*K_HSO4)/(10^(-E3)+K_HSO4))&gt;0,1,-1)*7/2^4</f>
        <v/>
      </c>
      <c r="G3" s="9">
        <f>F3+IF((10^(-F3)+Atot*(H_NH3*(1+K_NH3*10^(-F3)/K_w))*RTL/(1+(H_NH3*(1+K_NH3*10^(-F3)/K_w))*RTL)*(K_NH3*10^(-F3)/K_w)/(1+K_NH3*10^(-F3)/K_w)-Profile!B3*(H_SO2*(1+Ka_S1/10^(-F3)+Ka_S1*Ka_S2/10^(-F3)^2))*RTL/(1+(H_SO2*(1+Ka_S1/10^(-F3)+Ka_S1*Ka_S2/10^(-F3)^2))*RTL)*(Ka_S1*10^(-F3)+2*Ka_S1*Ka_S2)/(10^(-F3)^2+Ka_S1*10^(-F3)+Ka_S1*Ka_S2)-Ntot-K_w/10^(-F3)-Profile!C3*(10^(-F3)+2*K_HSO4)/(10^(-F3)+K_HSO4))&gt;0,1,-1)*7/2^5</f>
        <v/>
      </c>
      <c r="H3" s="9">
        <f>G3+IF((10^(-G3)+Atot*(H_NH3*(1+K_NH3*10^(-G3)/K_w))*RTL/(1+(H_NH3*(1+K_NH3*10^(-G3)/K_w))*RTL)*(K_NH3*10^(-G3)/K_w)/(1+K_NH3*10^(-G3)/K_w)-Profile!B3*(H_SO2*(1+Ka_S1/10^(-G3)+Ka_S1*Ka_S2/10^(-G3)^2))*RTL/(1+(H_SO2*(1+Ka_S1/10^(-G3)+Ka_S1*Ka_S2/10^(-G3)^2))*RTL)*(Ka_S1*10^(-G3)+2*Ka_S1*Ka_S2)/(10^(-G3)^2+Ka_S1*10^(-G3)+Ka_S1*Ka_S2)-Ntot-K_w/10^(-G3)-Profile!C3*(10^(-G3)+2*K_HSO4)/(10^(-G3)+K_HSO4))&gt;0,1,-1)*7/2^6</f>
        <v/>
      </c>
      <c r="I3" s="9">
        <f>H3+IF((10^(-H3)+Atot*(H_NH3*(1+K_NH3*10^(-H3)/K_w))*RTL/(1+(H_NH3*(1+K_NH3*10^(-H3)/K_w))*RTL)*(K_NH3*10^(-H3)/K_w)/(1+K_NH3*10^(-H3)/K_w)-Profile!B3*(H_SO2*(1+Ka_S1/10^(-H3)+Ka_S1*Ka_S2/10^(-H3)^2))*RTL/(1+(H_SO2*(1+Ka_S1/10^(-H3)+Ka_S1*Ka_S2/10^(-H3)^2))*RTL)*(Ka_S1*10^(-H3)+2*Ka_S1*Ka_S2)/(10^(-H3)^2+Ka_S1*10^(-H3)+Ka_S1*Ka_S2)-Ntot-K_w/10^(-H3)-Profile!C3*(10^(-H3)+2*K_HSO4)/(10^(-H3)+K_HSO4))&gt;0,1,-1)*7/2^7</f>
        <v/>
      </c>
      <c r="J3" s="9">
        <f>I3+IF((10^(-I3)+Atot*(H_NH3*(1+K_NH3*10^(-I3)/K_w))*RTL/(1+(H_NH3*(1+K_NH3*10^(-I3)/K_w))*RTL)*(K_NH3*10^(-I3)/K_w)/(1+K_NH3*10^(-I3)/K_w)-Profile!B3*(H_SO2*(1+Ka_S1/10^(-I3)+Ka_S1*Ka_S2/10^(-I3)^2))*RTL/(1+(H_SO2*(1+Ka_S1/10^(-I3)+Ka_S1*Ka_S2/10^(-I3)^2))*RTL)*(Ka_S1*10^(-I3)+2*Ka_S1*Ka_S2)/(10^(-I3)^2+Ka_S1*10^(-I3)+Ka_S1*Ka_S2)-Ntot-K_w/10^(-I3)-Profile!C3*(10^(-I3)+2*K_HSO4)/(10^(-I3)+K_HSO4))&gt;0,1,-1)*7/2^8</f>
        <v/>
      </c>
      <c r="K3" s="9">
        <f>J3+IF((10^(-J3)+Atot*(H_NH3*(1+K_NH3*10^(-J3)/K_w))*RTL/(1+(H_NH3*(1+K_NH3*10^(-J3)/K_w))*RTL)*(K_NH3*10^(-J3)/K_w)/(1+K_NH3*10^(-J3)/K_w)-Profile!B3*(H_SO2*(1+Ka_S1/10^(-J3)+Ka_S1*Ka_S2/10^(-J3)^2))*RTL/(1+(H_SO2*(1+Ka_S1/10^(-J3)+Ka_S1*Ka_S2/10^(-J3)^2))*RTL)*(Ka_S1*10^(-J3)+2*Ka_S1*Ka_S2)/(10^(-J3)^2+Ka_S1*10^(-J3)+Ka_S1*Ka_S2)-Ntot-K_w/10^(-J3)-Profile!C3*(10^(-J3)+2*K_HSO4)/(10^(-J3)+K_HSO4))&gt;0,1,-1)*7/2^9</f>
        <v/>
      </c>
      <c r="L3" s="9">
        <f>K3+IF((10^(-K3)+Atot*(H_NH3*(1+K_NH3*10^(-K3)/K_w))*RTL/(1+(H_NH3*(1+K_NH3*10^(-K3)/K_w))*RTL)*(K_NH3*10^(-K3)/K_w)/(1+K_NH3*10^(-K3)/K_w)-Profile!B3*(H_SO2*(1+Ka_S1/10^(-K3)+Ka_S1*Ka_S2/10^(-K3)^2))*RTL/(1+(H_SO2*(1+Ka_S1/10^(-K3)+Ka_S1*Ka_S2/10^(-K3)^2))*RTL)*(Ka_S1*10^(-K3)+2*Ka_S1*Ka_S2)/(10^(-K3)^2+Ka_S1*10^(-K3)+Ka_S1*Ka_S2)-Ntot-K_w/10^(-K3)-Profile!C3*(10^(-K3)+2*K_HSO4)/(10^(-K3)+K_HSO4))&gt;0,1,-1)*7/2^10</f>
        <v/>
      </c>
      <c r="M3" s="9">
        <f>L3+IF((10^(-L3)+Atot*(H_NH3*(1+K_NH3*10^(-L3)/K_w))*RTL/(1+(H_NH3*(1+K_NH3*10^(-L3)/K_w))*RTL)*(K_NH3*10^(-L3)/K_w)/(1+K_NH3*10^(-L3)/K_w)-Profile!B3*(H_SO2*(1+Ka_S1/10^(-L3)+Ka_S1*Ka_S2/10^(-L3)^2))*RTL/(1+(H_SO2*(1+Ka_S1/10^(-L3)+Ka_S1*Ka_S2/10^(-L3)^2))*RTL)*(Ka_S1*10^(-L3)+2*Ka_S1*Ka_S2)/(10^(-L3)^2+Ka_S1*10^(-L3)+Ka_S1*Ka_S2)-Ntot-K_w/10^(-L3)-Profile!C3*(10^(-L3)+2*K_HSO4)/(10^(-L3)+K_HSO4))&gt;0,1,-1)*7/2^11</f>
        <v/>
      </c>
      <c r="N3" s="9">
        <f>M3+IF((10^(-M3)+Atot*(H_NH3*(1+K_NH3*10^(-M3)/K_w))*RTL/(1+(H_NH3*(1+K_NH3*10^(-M3)/K_w))*RTL)*(K_NH3*10^(-M3)/K_w)/(1+K_NH3*10^(-M3)/K_w)-Profile!B3*(H_SO2*(1+Ka_S1/10^(-M3)+Ka_S1*Ka_S2/10^(-M3)^2))*RTL/(1+(H_SO2*(1+Ka_S1/10^(-M3)+Ka_S1*Ka_S2/10^(-M3)^2))*RTL)*(Ka_S1*10^(-M3)+2*Ka_S1*Ka_S2)/(10^(-M3)^2+Ka_S1*10^(-M3)+Ka_S1*Ka_S2)-Ntot-K_w/10^(-M3)-Profile!C3*(10^(-M3)+2*K_HSO4)/(10^(-M3)+K_HSO4))&gt;0,1,-1)*7/2^12</f>
        <v/>
      </c>
      <c r="O3" s="9">
        <f>N3+IF((10^(-N3)+Atot*(H_NH3*(1+K_NH3*10^(-N3)/K_w))*RTL/(1+(H_NH3*(1+K_NH3*10^(-N3)/K_w))*RTL)*(K_NH3*10^(-N3)/K_w)/(1+K_NH3*10^(-N3)/K_w)-Profile!B3*(H_SO2*(1+Ka_S1/10^(-N3)+Ka_S1*Ka_S2/10^(-N3)^2))*RTL/(1+(H_SO2*(1+Ka_S1/10^(-N3)+Ka_S1*Ka_S2/10^(-N3)^2))*RTL)*(Ka_S1*10^(-N3)+2*Ka_S1*Ka_S2)/(10^(-N3)^2+Ka_S1*10^(-N3)+Ka_S1*Ka_S2)-Ntot-K_w/10^(-N3)-Profile!C3*(10^(-N3)+2*K_HSO4)/(10^(-N3)+K_HSO4))&gt;0,1,-1)*7/2^13</f>
        <v/>
      </c>
      <c r="P3" s="9">
        <f>O3+IF((10^(-O3)+Atot*(H_NH3*(1+K_NH3*10^(-O3)/K_w))*RTL/(1+(H_NH3*(1+K_NH3*10^(-O3)/K_w))*RTL)*(K_NH3*10^(-O3)/K_w)/(1+K_NH3*10^(-O3)/K_w)-Profile!B3*(H_SO2*(1+Ka_S1/10^(-O3)+Ka_S1*Ka_S2/10^(-O3)^2))*RTL/(1+(H_SO2*(1+Ka_S1/10^(-O3)+Ka_S1*Ka_S2/10^(-O3)^2))*RTL)*(Ka_S1*10^(-O3)+2*Ka_S1*Ka_S2)/(10^(-O3)^2+Ka_S1*10^(-O3)+Ka_S1*Ka_S2)-Ntot-K_w/10^(-O3)-Profile!C3*(10^(-O3)+2*K_HSO4)/(10^(-O3)+K_HSO4))&gt;0,1,-1)*7/2^14</f>
        <v/>
      </c>
      <c r="Q3" s="9">
        <f>P3+IF((10^(-P3)+Atot*(H_NH3*(1+K_NH3*10^(-P3)/K_w))*RTL/(1+(H_NH3*(1+K_NH3*10^(-P3)/K_w))*RTL)*(K_NH3*10^(-P3)/K_w)/(1+K_NH3*10^(-P3)/K_w)-Profile!B3*(H_SO2*(1+Ka_S1/10^(-P3)+Ka_S1*Ka_S2/10^(-P3)^2))*RTL/(1+(H_SO2*(1+Ka_S1/10^(-P3)+Ka_S1*Ka_S2/10^(-P3)^2))*RTL)*(Ka_S1*10^(-P3)+2*Ka_S1*Ka_S2)/(10^(-P3)^2+Ka_S1*10^(-P3)+Ka_S1*Ka_S2)-Ntot-K_w/10^(-P3)-Profile!C3*(10^(-P3)+2*K_HSO4)/(10^(-P3)+K_HSO4))&gt;0,1,-1)*7/2^15</f>
        <v/>
      </c>
      <c r="R3" s="9">
        <f>Q3+IF((10^(-Q3)+Atot*(H_NH3*(1+K_NH3*10^(-Q3)/K_w))*RTL/(1+(H_NH3*(1+K_NH3*10^(-Q3)/K_w))*RTL)*(K_NH3*10^(-Q3)/K_w)/(1+K_NH3*10^(-Q3)/K_w)-Profile!B3*(H_SO2*(1+Ka_S1/10^(-Q3)+Ka_S1*Ka_S2/10^(-Q3)^2))*RTL/(1+(H_SO2*(1+Ka_S1/10^(-Q3)+Ka_S1*Ka_S2/10^(-Q3)^2))*RTL)*(Ka_S1*10^(-Q3)+2*Ka_S1*Ka_S2)/(10^(-Q3)^2+Ka_S1*10^(-Q3)+Ka_S1*Ka_S2)-Ntot-K_w/10^(-Q3)-Profile!C3*(10^(-Q3)+2*K_HSO4)/(10^(-Q3)+K_HSO4))&gt;0,1,-1)*7/2^16</f>
        <v/>
      </c>
      <c r="S3" s="9">
        <f>R3+IF((10^(-R3)+Atot*(H_NH3*(1+K_NH3*10^(-R3)/K_w))*RTL/(1+(H_NH3*(1+K_NH3*10^(-R3)/K_w))*RTL)*(K_NH3*10^(-R3)/K_w)/(1+K_NH3*10^(-R3)/K_w)-Profile!B3*(H_SO2*(1+Ka_S1/10^(-R3)+Ka_S1*Ka_S2/10^(-R3)^2))*RTL/(1+(H_SO2*(1+Ka_S1/10^(-R3)+Ka_S1*Ka_S2/10^(-R3)^2))*RTL)*(Ka_S1*10^(-R3)+2*Ka_S1*Ka_S2)/(10^(-R3)^2+Ka_S1*10^(-R3)+Ka_S1*Ka_S2)-Ntot-K_w/10^(-R3)-Profile!C3*(10^(-R3)+2*K_HSO4)/(10^(-R3)+K_HSO4))&gt;0,1,-1)*7/2^17</f>
        <v/>
      </c>
      <c r="T3" s="9">
        <f>S3+IF((10^(-S3)+Atot*(H_NH3*(1+K_NH3*10^(-S3)/K_w))*RTL/(1+(H_NH3*(1+K_NH3*10^(-S3)/K_w))*RTL)*(K_NH3*10^(-S3)/K_w)/(1+K_NH3*10^(-S3)/K_w)-Profile!B3*(H_SO2*(1+Ka_S1/10^(-S3)+Ka_S1*Ka_S2/10^(-S3)^2))*RTL/(1+(H_SO2*(1+Ka_S1/10^(-S3)+Ka_S1*Ka_S2/10^(-S3)^2))*RTL)*(Ka_S1*10^(-S3)+2*Ka_S1*Ka_S2)/(10^(-S3)^2+Ka_S1*10^(-S3)+Ka_S1*Ka_S2)-Ntot-K_w/10^(-S3)-Profile!C3*(10^(-S3)+2*K_HSO4)/(10^(-S3)+K_HSO4))&gt;0,1,-1)*7/2^18</f>
        <v/>
      </c>
      <c r="U3" s="9">
        <f>T3+IF((10^(-T3)+Atot*(H_NH3*(1+K_NH3*10^(-T3)/K_w))*RTL/(1+(H_NH3*(1+K_NH3*10^(-T3)/K_w))*RTL)*(K_NH3*10^(-T3)/K_w)/(1+K_NH3*10^(-T3)/K_w)-Profile!B3*(H_SO2*(1+Ka_S1/10^(-T3)+Ka_S1*Ka_S2/10^(-T3)^2))*RTL/(1+(H_SO2*(1+Ka_S1/10^(-T3)+Ka_S1*Ka_S2/10^(-T3)^2))*RTL)*(Ka_S1*10^(-T3)+2*Ka_S1*Ka_S2)/(10^(-T3)^2+Ka_S1*10^(-T3)+Ka_S1*Ka_S2)-Ntot-K_w/10^(-T3)-Profile!C3*(10^(-T3)+2*K_HSO4)/(10^(-T3)+K_HSO4))&gt;0,1,-1)*7/2^19</f>
        <v/>
      </c>
      <c r="V3" s="9">
        <f>U3+IF((10^(-U3)+Atot*(H_NH3*(1+K_NH3*10^(-U3)/K_w))*RTL/(1+(H_NH3*(1+K_NH3*10^(-U3)/K_w))*RTL)*(K_NH3*10^(-U3)/K_w)/(1+K_NH3*10^(-U3)/K_w)-Profile!B3*(H_SO2*(1+Ka_S1/10^(-U3)+Ka_S1*Ka_S2/10^(-U3)^2))*RTL/(1+(H_SO2*(1+Ka_S1/10^(-U3)+Ka_S1*Ka_S2/10^(-U3)^2))*RTL)*(Ka_S1*10^(-U3)+2*Ka_S1*Ka_S2)/(10^(-U3)^2+Ka_S1*10^(-U3)+Ka_S1*Ka_S2)-Ntot-K_w/10^(-U3)-Profile!C3*(10^(-U3)+2*K_HSO4)/(10^(-U3)+K_HSO4))&gt;0,1,-1)*7/2^20</f>
        <v/>
      </c>
      <c r="W3" s="9">
        <f>V3+IF((10^(-V3)+Atot*(H_NH3*(1+K_NH3*10^(-V3)/K_w))*RTL/(1+(H_NH3*(1+K_NH3*10^(-V3)/K_w))*RTL)*(K_NH3*10^(-V3)/K_w)/(1+K_NH3*10^(-V3)/K_w)-Profile!B3*(H_SO2*(1+Ka_S1/10^(-V3)+Ka_S1*Ka_S2/10^(-V3)^2))*RTL/(1+(H_SO2*(1+Ka_S1/10^(-V3)+Ka_S1*Ka_S2/10^(-V3)^2))*RTL)*(Ka_S1*10^(-V3)+2*Ka_S1*Ka_S2)/(10^(-V3)^2+Ka_S1*10^(-V3)+Ka_S1*Ka_S2)-Ntot-K_w/10^(-V3)-Profile!C3*(10^(-V3)+2*K_HSO4)/(10^(-V3)+K_HSO4))&gt;0,1,-1)*7/2^21</f>
        <v/>
      </c>
      <c r="X3" s="9">
        <f>W3+IF((10^(-W3)+Atot*(H_NH3*(1+K_NH3*10^(-W3)/K_w))*RTL/(1+(H_NH3*(1+K_NH3*10^(-W3)/K_w))*RTL)*(K_NH3*10^(-W3)/K_w)/(1+K_NH3*10^(-W3)/K_w)-Profile!B3*(H_SO2*(1+Ka_S1/10^(-W3)+Ka_S1*Ka_S2/10^(-W3)^2))*RTL/(1+(H_SO2*(1+Ka_S1/10^(-W3)+Ka_S1*Ka_S2/10^(-W3)^2))*RTL)*(Ka_S1*10^(-W3)+2*Ka_S1*Ka_S2)/(10^(-W3)^2+Ka_S1*10^(-W3)+Ka_S1*Ka_S2)-Ntot-K_w/10^(-W3)-Profile!C3*(10^(-W3)+2*K_HSO4)/(10^(-W3)+K_HSO4))&gt;0,1,-1)*7/2^22</f>
        <v/>
      </c>
      <c r="Y3" s="9">
        <f>X3+IF((10^(-X3)+Atot*(H_NH3*(1+K_NH3*10^(-X3)/K_w))*RTL/(1+(H_NH3*(1+K_NH3*10^(-X3)/K_w))*RTL)*(K_NH3*10^(-X3)/K_w)/(1+K_NH3*10^(-X3)/K_w)-Profile!B3*(H_SO2*(1+Ka_S1/10^(-X3)+Ka_S1*Ka_S2/10^(-X3)^2))*RTL/(1+(H_SO2*(1+Ka_S1/10^(-X3)+Ka_S1*Ka_S2/10^(-X3)^2))*RTL)*(Ka_S1*10^(-X3)+2*Ka_S1*Ka_S2)/(10^(-X3)^2+Ka_S1*10^(-X3)+Ka_S1*Ka_S2)-Ntot-K_w/10^(-X3)-Profile!C3*(10^(-X3)+2*K_HSO4)/(10^(-X3)+K_HSO4))&gt;0,1,-1)*7/2^23</f>
        <v/>
      </c>
      <c r="Z3" s="9">
        <f>Y3+IF((10^(-Y3)+Atot*(H_NH3*(1+K_NH3*10^(-Y3)/K_w))*RTL/(1+(H_NH3*(1+K_NH3*10^(-Y3)/K_w))*RTL)*(K_NH3*10^(-Y3)/K_w)/(1+K_NH3*10^(-Y3)/K_w)-Profile!B3*(H_SO2*(1+Ka_S1/10^(-Y3)+Ka_S1*Ka_S2/10^(-Y3)^2))*RTL/(1+(H_SO2*(1+Ka_S1/10^(-Y3)+Ka_S1*Ka_S2/10^(-Y3)^2))*RTL)*(Ka_S1*10^(-Y3)+2*Ka_S1*Ka_S2)/(10^(-Y3)^2+Ka_S1*10^(-Y3)+Ka_S1*Ka_S2)-Ntot-K_w/10^(-Y3)-Profile!C3*(10^(-Y3)+2*K_HSO4)/(10^(-Y3)+K_HSO4))&gt;0,1,-1)*7/2^24</f>
        <v/>
      </c>
      <c r="AA3" s="9">
        <f>Z3+IF((10^(-Z3)+Atot*(H_NH3*(1+K_NH3*10^(-Z3)/K_w))*RTL/(1+(H_NH3*(1+K_NH3*10^(-Z3)/K_w))*RTL)*(K_NH3*10^(-Z3)/K_w)/(1+K_NH3*10^(-Z3)/K_w)-Profile!B3*(H_SO2*(1+Ka_S1/10^(-Z3)+Ka_S1*Ka_S2/10^(-Z3)^2))*RTL/(1+(H_SO2*(1+Ka_S1/10^(-Z3)+Ka_S1*Ka_S2/10^(-Z3)^2))*RTL)*(Ka_S1*10^(-Z3)+2*Ka_S1*Ka_S2)/(10^(-Z3)^2+Ka_S1*10^(-Z3)+Ka_S1*Ka_S2)-Ntot-K_w/10^(-Z3)-Profile!C3*(10^(-Z3)+2*K_HSO4)/(10^(-Z3)+K_HSO4))&gt;0,1,-1)*7/2^25</f>
        <v/>
      </c>
      <c r="AB3" s="9">
        <f>AA3+IF((10^(-AA3)+Atot*(H_NH3*(1+K_NH3*10^(-AA3)/K_w))*RTL/(1+(H_NH3*(1+K_NH3*10^(-AA3)/K_w))*RTL)*(K_NH3*10^(-AA3)/K_w)/(1+K_NH3*10^(-AA3)/K_w)-Profile!B3*(H_SO2*(1+Ka_S1/10^(-AA3)+Ka_S1*Ka_S2/10^(-AA3)^2))*RTL/(1+(H_SO2*(1+Ka_S1/10^(-AA3)+Ka_S1*Ka_S2/10^(-AA3)^2))*RTL)*(Ka_S1*10^(-AA3)+2*Ka_S1*Ka_S2)/(10^(-AA3)^2+Ka_S1*10^(-AA3)+Ka_S1*Ka_S2)-Ntot-K_w/10^(-AA3)-Profile!C3*(10^(-AA3)+2*K_HSO4)/(10^(-AA3)+K_HSO4))&gt;0,1,-1)*7/2^26</f>
        <v/>
      </c>
      <c r="AC3" s="9">
        <f>AB3+IF((10^(-AB3)+Atot*(H_NH3*(1+K_NH3*10^(-AB3)/K_w))*RTL/(1+(H_NH3*(1+K_NH3*10^(-AB3)/K_w))*RTL)*(K_NH3*10^(-AB3)/K_w)/(1+K_NH3*10^(-AB3)/K_w)-Profile!B3*(H_SO2*(1+Ka_S1/10^(-AB3)+Ka_S1*Ka_S2/10^(-AB3)^2))*RTL/(1+(H_SO2*(1+Ka_S1/10^(-AB3)+Ka_S1*Ka_S2/10^(-AB3)^2))*RTL)*(Ka_S1*10^(-AB3)+2*Ka_S1*Ka_S2)/(10^(-AB3)^2+Ka_S1*10^(-AB3)+Ka_S1*Ka_S2)-Ntot-K_w/10^(-AB3)-Profile!C3*(10^(-AB3)+2*K_HSO4)/(10^(-AB3)+K_HSO4))&gt;0,1,-1)*7/2^27</f>
        <v/>
      </c>
      <c r="AD3" s="9">
        <f>AC3+IF((10^(-AC3)+Atot*(H_NH3*(1+K_NH3*10^(-AC3)/K_w))*RTL/(1+(H_NH3*(1+K_NH3*10^(-AC3)/K_w))*RTL)*(K_NH3*10^(-AC3)/K_w)/(1+K_NH3*10^(-AC3)/K_w)-Profile!B3*(H_SO2*(1+Ka_S1/10^(-AC3)+Ka_S1*Ka_S2/10^(-AC3)^2))*RTL/(1+(H_SO2*(1+Ka_S1/10^(-AC3)+Ka_S1*Ka_S2/10^(-AC3)^2))*RTL)*(Ka_S1*10^(-AC3)+2*Ka_S1*Ka_S2)/(10^(-AC3)^2+Ka_S1*10^(-AC3)+Ka_S1*Ka_S2)-Ntot-K_w/10^(-AC3)-Profile!C3*(10^(-AC3)+2*K_HSO4)/(10^(-AC3)+K_HSO4))&gt;0,1,-1)*7/2^28</f>
        <v/>
      </c>
      <c r="AE3" s="9">
        <f>AD3+IF((10^(-AD3)+Atot*(H_NH3*(1+K_NH3*10^(-AD3)/K_w))*RTL/(1+(H_NH3*(1+K_NH3*10^(-AD3)/K_w))*RTL)*(K_NH3*10^(-AD3)/K_w)/(1+K_NH3*10^(-AD3)/K_w)-Profile!B3*(H_SO2*(1+Ka_S1/10^(-AD3)+Ka_S1*Ka_S2/10^(-AD3)^2))*RTL/(1+(H_SO2*(1+Ka_S1/10^(-AD3)+Ka_S1*Ka_S2/10^(-AD3)^2))*RTL)*(Ka_S1*10^(-AD3)+2*Ka_S1*Ka_S2)/(10^(-AD3)^2+Ka_S1*10^(-AD3)+Ka_S1*Ka_S2)-Ntot-K_w/10^(-AD3)-Profile!C3*(10^(-AD3)+2*K_HSO4)/(10^(-AD3)+K_HSO4))&gt;0,1,-1)*7/2^29</f>
        <v/>
      </c>
      <c r="AF3" s="9">
        <f>AE3+IF((10^(-AE3)+Atot*(H_NH3*(1+K_NH3*10^(-AE3)/K_w))*RTL/(1+(H_NH3*(1+K_NH3*10^(-AE3)/K_w))*RTL)*(K_NH3*10^(-AE3)/K_w)/(1+K_NH3*10^(-AE3)/K_w)-Profile!B3*(H_SO2*(1+Ka_S1/10^(-AE3)+Ka_S1*Ka_S2/10^(-AE3)^2))*RTL/(1+(H_SO2*(1+Ka_S1/10^(-AE3)+Ka_S1*Ka_S2/10^(-AE3)^2))*RTL)*(Ka_S1*10^(-AE3)+2*Ka_S1*Ka_S2)/(10^(-AE3)^2+Ka_S1*10^(-AE3)+Ka_S1*Ka_S2)-Ntot-K_w/10^(-AE3)-Profile!C3*(10^(-AE3)+2*K_HSO4)/(10^(-AE3)+K_HSO4))&gt;0,1,-1)*7/2^30</f>
        <v/>
      </c>
      <c r="AG3" s="9">
        <f>AF3+IF((10^(-AF3)+Atot*(H_NH3*(1+K_NH3*10^(-AF3)/K_w))*RTL/(1+(H_NH3*(1+K_NH3*10^(-AF3)/K_w))*RTL)*(K_NH3*10^(-AF3)/K_w)/(1+K_NH3*10^(-AF3)/K_w)-Profile!B3*(H_SO2*(1+Ka_S1/10^(-AF3)+Ka_S1*Ka_S2/10^(-AF3)^2))*RTL/(1+(H_SO2*(1+Ka_S1/10^(-AF3)+Ka_S1*Ka_S2/10^(-AF3)^2))*RTL)*(Ka_S1*10^(-AF3)+2*Ka_S1*Ka_S2)/(10^(-AF3)^2+Ka_S1*10^(-AF3)+Ka_S1*Ka_S2)-Ntot-K_w/10^(-AF3)-Profile!C3*(10^(-AF3)+2*K_HSO4)/(10^(-AF3)+K_HSO4))&gt;0,1,-1)*7/2^31</f>
        <v/>
      </c>
      <c r="AH3" s="9">
        <f>AG3+IF((10^(-AG3)+Atot*(H_NH3*(1+K_NH3*10^(-AG3)/K_w))*RTL/(1+(H_NH3*(1+K_NH3*10^(-AG3)/K_w))*RTL)*(K_NH3*10^(-AG3)/K_w)/(1+K_NH3*10^(-AG3)/K_w)-Profile!B3*(H_SO2*(1+Ka_S1/10^(-AG3)+Ka_S1*Ka_S2/10^(-AG3)^2))*RTL/(1+(H_SO2*(1+Ka_S1/10^(-AG3)+Ka_S1*Ka_S2/10^(-AG3)^2))*RTL)*(Ka_S1*10^(-AG3)+2*Ka_S1*Ka_S2)/(10^(-AG3)^2+Ka_S1*10^(-AG3)+Ka_S1*Ka_S2)-Ntot-K_w/10^(-AG3)-Profile!C3*(10^(-AG3)+2*K_HSO4)/(10^(-AG3)+K_HSO4))&gt;0,1,-1)*7/2^32</f>
        <v/>
      </c>
      <c r="AI3" s="9">
        <f>AH3+IF((10^(-AH3)+Atot*(H_NH3*(1+K_NH3*10^(-AH3)/K_w))*RTL/(1+(H_NH3*(1+K_NH3*10^(-AH3)/K_w))*RTL)*(K_NH3*10^(-AH3)/K_w)/(1+K_NH3*10^(-AH3)/K_w)-Profile!B3*(H_SO2*(1+Ka_S1/10^(-AH3)+Ka_S1*Ka_S2/10^(-AH3)^2))*RTL/(1+(H_SO2*(1+Ka_S1/10^(-AH3)+Ka_S1*Ka_S2/10^(-AH3)^2))*RTL)*(Ka_S1*10^(-AH3)+2*Ka_S1*Ka_S2)/(10^(-AH3)^2+Ka_S1*10^(-AH3)+Ka_S1*Ka_S2)-Ntot-K_w/10^(-AH3)-Profile!C3*(10^(-AH3)+2*K_HSO4)/(10^(-AH3)+K_HSO4))&gt;0,1,-1)*7/2^33</f>
        <v/>
      </c>
      <c r="AJ3" s="9">
        <f>AI3+IF((10^(-AI3)+Atot*(H_NH3*(1+K_NH3*10^(-AI3)/K_w))*RTL/(1+(H_NH3*(1+K_NH3*10^(-AI3)/K_w))*RTL)*(K_NH3*10^(-AI3)/K_w)/(1+K_NH3*10^(-AI3)/K_w)-Profile!B3*(H_SO2*(1+Ka_S1/10^(-AI3)+Ka_S1*Ka_S2/10^(-AI3)^2))*RTL/(1+(H_SO2*(1+Ka_S1/10^(-AI3)+Ka_S1*Ka_S2/10^(-AI3)^2))*RTL)*(Ka_S1*10^(-AI3)+2*Ka_S1*Ka_S2)/(10^(-AI3)^2+Ka_S1*10^(-AI3)+Ka_S1*Ka_S2)-Ntot-K_w/10^(-AI3)-Profile!C3*(10^(-AI3)+2*K_HSO4)/(10^(-AI3)+K_HSO4))&gt;0,1,-1)*7/2^34</f>
        <v/>
      </c>
      <c r="AK3" s="9">
        <f>AJ3+IF((10^(-AJ3)+Atot*(H_NH3*(1+K_NH3*10^(-AJ3)/K_w))*RTL/(1+(H_NH3*(1+K_NH3*10^(-AJ3)/K_w))*RTL)*(K_NH3*10^(-AJ3)/K_w)/(1+K_NH3*10^(-AJ3)/K_w)-Profile!B3*(H_SO2*(1+Ka_S1/10^(-AJ3)+Ka_S1*Ka_S2/10^(-AJ3)^2))*RTL/(1+(H_SO2*(1+Ka_S1/10^(-AJ3)+Ka_S1*Ka_S2/10^(-AJ3)^2))*RTL)*(Ka_S1*10^(-AJ3)+2*Ka_S1*Ka_S2)/(10^(-AJ3)^2+Ka_S1*10^(-AJ3)+Ka_S1*Ka_S2)-Ntot-K_w/10^(-AJ3)-Profile!C3*(10^(-AJ3)+2*K_HSO4)/(10^(-AJ3)+K_HSO4))&gt;0,1,-1)*7/2^35</f>
        <v/>
      </c>
      <c r="AL3" s="9">
        <f>AK3+IF((10^(-AK3)+Atot*(H_NH3*(1+K_NH3*10^(-AK3)/K_w))*RTL/(1+(H_NH3*(1+K_NH3*10^(-AK3)/K_w))*RTL)*(K_NH3*10^(-AK3)/K_w)/(1+K_NH3*10^(-AK3)/K_w)-Profile!B3*(H_SO2*(1+Ka_S1/10^(-AK3)+Ka_S1*Ka_S2/10^(-AK3)^2))*RTL/(1+(H_SO2*(1+Ka_S1/10^(-AK3)+Ka_S1*Ka_S2/10^(-AK3)^2))*RTL)*(Ka_S1*10^(-AK3)+2*Ka_S1*Ka_S2)/(10^(-AK3)^2+Ka_S1*10^(-AK3)+Ka_S1*Ka_S2)-Ntot-K_w/10^(-AK3)-Profile!C3*(10^(-AK3)+2*K_HSO4)/(10^(-AK3)+K_HSO4))&gt;0,1,-1)*7/2^36</f>
        <v/>
      </c>
    </row>
    <row r="4">
      <c r="A4">
        <f>Profile!A4</f>
        <v/>
      </c>
      <c r="B4" t="n">
        <v>7</v>
      </c>
      <c r="C4" s="9">
        <f>B4+IF((10^(-B4)+Atot*(H_NH3*(1+K_NH3*10^(-B4)/K_w))*RTL/(1+(H_NH3*(1+K_NH3*10^(-B4)/K_w))*RTL)*(K_NH3*10^(-B4)/K_w)/(1+K_NH3*10^(-B4)/K_w)-Profile!B4*(H_SO2*(1+Ka_S1/10^(-B4)+Ka_S1*Ka_S2/10^(-B4)^2))*RTL/(1+(H_SO2*(1+Ka_S1/10^(-B4)+Ka_S1*Ka_S2/10^(-B4)^2))*RTL)*(Ka_S1*10^(-B4)+2*Ka_S1*Ka_S2)/(10^(-B4)^2+Ka_S1*10^(-B4)+Ka_S1*Ka_S2)-Ntot-K_w/10^(-B4)-Profile!C4*(10^(-B4)+2*K_HSO4)/(10^(-B4)+K_HSO4))&gt;0,1,-1)*7/2^1</f>
        <v/>
      </c>
      <c r="D4" s="9">
        <f>C4+IF((10^(-C4)+Atot*(H_NH3*(1+K_NH3*10^(-C4)/K_w))*RTL/(1+(H_NH3*(1+K_NH3*10^(-C4)/K_w))*RTL)*(K_NH3*10^(-C4)/K_w)/(1+K_NH3*10^(-C4)/K_w)-Profile!B4*(H_SO2*(1+Ka_S1/10^(-C4)+Ka_S1*Ka_S2/10^(-C4)^2))*RTL/(1+(H_SO2*(1+Ka_S1/10^(-C4)+Ka_S1*Ka_S2/10^(-C4)^2))*RTL)*(Ka_S1*10^(-C4)+2*Ka_S1*Ka_S2)/(10^(-C4)^2+Ka_S1*10^(-C4)+Ka_S1*Ka_S2)-Ntot-K_w/10^(-C4)-Profile!C4*(10^(-C4)+2*K_HSO4)/(10^(-C4)+K_HSO4))&gt;0,1,-1)*7/2^2</f>
        <v/>
      </c>
      <c r="E4" s="9">
        <f>D4+IF((10^(-D4)+Atot*(H_NH3*(1+K_NH3*10^(-D4)/K_w))*RTL/(1+(H_NH3*(1+K_NH3*10^(-D4)/K_w))*RTL)*(K_NH3*10^(-D4)/K_w)/(1+K_NH3*10^(-D4)/K_w)-Profile!B4*(H_SO2*(1+Ka_S1/10^(-D4)+Ka_S1*Ka_S2/10^(-D4)^2))*RTL/(1+(H_SO2*(1+Ka_S1/10^(-D4)+Ka_S1*Ka_S2/10^(-D4)^2))*RTL)*(Ka_S1*10^(-D4)+2*Ka_S1*Ka_S2)/(10^(-D4)^2+Ka_S1*10^(-D4)+Ka_S1*Ka_S2)-Ntot-K_w/10^(-D4)-Profile!C4*(10^(-D4)+2*K_HSO4)/(10^(-D4)+K_HSO4))&gt;0,1,-1)*7/2^3</f>
        <v/>
      </c>
      <c r="F4" s="9">
        <f>E4+IF((10^(-E4)+Atot*(H_NH3*(1+K_NH3*10^(-E4)/K_w))*RTL/(1+(H_NH3*(1+K_NH3*10^(-E4)/K_w))*RTL)*(K_NH3*10^(-E4)/K_w)/(1+K_NH3*10^(-E4)/K_w)-Profile!B4*(H_SO2*(1+Ka_S1/10^(-E4)+Ka_S1*Ka_S2/10^(-E4)^2))*RTL/(1+(H_SO2*(1+Ka_S1/10^(-E4)+Ka_S1*Ka_S2/10^(-E4)^2))*RTL)*(Ka_S1*10^(-E4)+2*Ka_S1*Ka_S2)/(10^(-E4)^2+Ka_S1*10^(-E4)+Ka_S1*Ka_S2)-Ntot-K_w/10^(-E4)-Profile!C4*(10^(-E4)+2*K_HSO4)/(10^(-E4)+K_HSO4))&gt;0,1,-1)*7/2^4</f>
        <v/>
      </c>
      <c r="G4" s="9">
        <f>F4+IF((10^(-F4)+Atot*(H_NH3*(1+K_NH3*10^(-F4)/K_w))*RTL/(1+(H_NH3*(1+K_NH3*10^(-F4)/K_w))*RTL)*(K_NH3*10^(-F4)/K_w)/(1+K_NH3*10^(-F4)/K_w)-Profile!B4*(H_SO2*(1+Ka_S1/10^(-F4)+Ka_S1*Ka_S2/10^(-F4)^2))*RTL/(1+(H_SO2*(1+Ka_S1/10^(-F4)+Ka_S1*Ka_S2/10^(-F4)^2))*RTL)*(Ka_S1*10^(-F4)+2*Ka_S1*Ka_S2)/(10^(-F4)^2+Ka_S1*10^(-F4)+Ka_S1*Ka_S2)-Ntot-K_w/10^(-F4)-Profile!C4*(10^(-F4)+2*K_HSO4)/(10^(-F4)+K_HSO4))&gt;0,1,-1)*7/2^5</f>
        <v/>
      </c>
      <c r="H4" s="9">
        <f>G4+IF((10^(-G4)+Atot*(H_NH3*(1+K_NH3*10^(-G4)/K_w))*RTL/(1+(H_NH3*(1+K_NH3*10^(-G4)/K_w))*RTL)*(K_NH3*10^(-G4)/K_w)/(1+K_NH3*10^(-G4)/K_w)-Profile!B4*(H_SO2*(1+Ka_S1/10^(-G4)+Ka_S1*Ka_S2/10^(-G4)^2))*RTL/(1+(H_SO2*(1+Ka_S1/10^(-G4)+Ka_S1*Ka_S2/10^(-G4)^2))*RTL)*(Ka_S1*10^(-G4)+2*Ka_S1*Ka_S2)/(10^(-G4)^2+Ka_S1*10^(-G4)+Ka_S1*Ka_S2)-Ntot-K_w/10^(-G4)-Profile!C4*(10^(-G4)+2*K_HSO4)/(10^(-G4)+K_HSO4))&gt;0,1,-1)*7/2^6</f>
        <v/>
      </c>
      <c r="I4" s="9">
        <f>H4+IF((10^(-H4)+Atot*(H_NH3*(1+K_NH3*10^(-H4)/K_w))*RTL/(1+(H_NH3*(1+K_NH3*10^(-H4)/K_w))*RTL)*(K_NH3*10^(-H4)/K_w)/(1+K_NH3*10^(-H4)/K_w)-Profile!B4*(H_SO2*(1+Ka_S1/10^(-H4)+Ka_S1*Ka_S2/10^(-H4)^2))*RTL/(1+(H_SO2*(1+Ka_S1/10^(-H4)+Ka_S1*Ka_S2/10^(-H4)^2))*RTL)*(Ka_S1*10^(-H4)+2*Ka_S1*Ka_S2)/(10^(-H4)^2+Ka_S1*10^(-H4)+Ka_S1*Ka_S2)-Ntot-K_w/10^(-H4)-Profile!C4*(10^(-H4)+2*K_HSO4)/(10^(-H4)+K_HSO4))&gt;0,1,-1)*7/2^7</f>
        <v/>
      </c>
      <c r="J4" s="9">
        <f>I4+IF((10^(-I4)+Atot*(H_NH3*(1+K_NH3*10^(-I4)/K_w))*RTL/(1+(H_NH3*(1+K_NH3*10^(-I4)/K_w))*RTL)*(K_NH3*10^(-I4)/K_w)/(1+K_NH3*10^(-I4)/K_w)-Profile!B4*(H_SO2*(1+Ka_S1/10^(-I4)+Ka_S1*Ka_S2/10^(-I4)^2))*RTL/(1+(H_SO2*(1+Ka_S1/10^(-I4)+Ka_S1*Ka_S2/10^(-I4)^2))*RTL)*(Ka_S1*10^(-I4)+2*Ka_S1*Ka_S2)/(10^(-I4)^2+Ka_S1*10^(-I4)+Ka_S1*Ka_S2)-Ntot-K_w/10^(-I4)-Profile!C4*(10^(-I4)+2*K_HSO4)/(10^(-I4)+K_HSO4))&gt;0,1,-1)*7/2^8</f>
        <v/>
      </c>
      <c r="K4" s="9">
        <f>J4+IF((10^(-J4)+Atot*(H_NH3*(1+K_NH3*10^(-J4)/K_w))*RTL/(1+(H_NH3*(1+K_NH3*10^(-J4)/K_w))*RTL)*(K_NH3*10^(-J4)/K_w)/(1+K_NH3*10^(-J4)/K_w)-Profile!B4*(H_SO2*(1+Ka_S1/10^(-J4)+Ka_S1*Ka_S2/10^(-J4)^2))*RTL/(1+(H_SO2*(1+Ka_S1/10^(-J4)+Ka_S1*Ka_S2/10^(-J4)^2))*RTL)*(Ka_S1*10^(-J4)+2*Ka_S1*Ka_S2)/(10^(-J4)^2+Ka_S1*10^(-J4)+Ka_S1*Ka_S2)-Ntot-K_w/10^(-J4)-Profile!C4*(10^(-J4)+2*K_HSO4)/(10^(-J4)+K_HSO4))&gt;0,1,-1)*7/2^9</f>
        <v/>
      </c>
      <c r="L4" s="9">
        <f>K4+IF((10^(-K4)+Atot*(H_NH3*(1+K_NH3*10^(-K4)/K_w))*RTL/(1+(H_NH3*(1+K_NH3*10^(-K4)/K_w))*RTL)*(K_NH3*10^(-K4)/K_w)/(1+K_NH3*10^(-K4)/K_w)-Profile!B4*(H_SO2*(1+Ka_S1/10^(-K4)+Ka_S1*Ka_S2/10^(-K4)^2))*RTL/(1+(H_SO2*(1+Ka_S1/10^(-K4)+Ka_S1*Ka_S2/10^(-K4)^2))*RTL)*(Ka_S1*10^(-K4)+2*Ka_S1*Ka_S2)/(10^(-K4)^2+Ka_S1*10^(-K4)+Ka_S1*Ka_S2)-Ntot-K_w/10^(-K4)-Profile!C4*(10^(-K4)+2*K_HSO4)/(10^(-K4)+K_HSO4))&gt;0,1,-1)*7/2^10</f>
        <v/>
      </c>
      <c r="M4" s="9">
        <f>L4+IF((10^(-L4)+Atot*(H_NH3*(1+K_NH3*10^(-L4)/K_w))*RTL/(1+(H_NH3*(1+K_NH3*10^(-L4)/K_w))*RTL)*(K_NH3*10^(-L4)/K_w)/(1+K_NH3*10^(-L4)/K_w)-Profile!B4*(H_SO2*(1+Ka_S1/10^(-L4)+Ka_S1*Ka_S2/10^(-L4)^2))*RTL/(1+(H_SO2*(1+Ka_S1/10^(-L4)+Ka_S1*Ka_S2/10^(-L4)^2))*RTL)*(Ka_S1*10^(-L4)+2*Ka_S1*Ka_S2)/(10^(-L4)^2+Ka_S1*10^(-L4)+Ka_S1*Ka_S2)-Ntot-K_w/10^(-L4)-Profile!C4*(10^(-L4)+2*K_HSO4)/(10^(-L4)+K_HSO4))&gt;0,1,-1)*7/2^11</f>
        <v/>
      </c>
      <c r="N4" s="9">
        <f>M4+IF((10^(-M4)+Atot*(H_NH3*(1+K_NH3*10^(-M4)/K_w))*RTL/(1+(H_NH3*(1+K_NH3*10^(-M4)/K_w))*RTL)*(K_NH3*10^(-M4)/K_w)/(1+K_NH3*10^(-M4)/K_w)-Profile!B4*(H_SO2*(1+Ka_S1/10^(-M4)+Ka_S1*Ka_S2/10^(-M4)^2))*RTL/(1+(H_SO2*(1+Ka_S1/10^(-M4)+Ka_S1*Ka_S2/10^(-M4)^2))*RTL)*(Ka_S1*10^(-M4)+2*Ka_S1*Ka_S2)/(10^(-M4)^2+Ka_S1*10^(-M4)+Ka_S1*Ka_S2)-Ntot-K_w/10^(-M4)-Profile!C4*(10^(-M4)+2*K_HSO4)/(10^(-M4)+K_HSO4))&gt;0,1,-1)*7/2^12</f>
        <v/>
      </c>
      <c r="O4" s="9">
        <f>N4+IF((10^(-N4)+Atot*(H_NH3*(1+K_NH3*10^(-N4)/K_w))*RTL/(1+(H_NH3*(1+K_NH3*10^(-N4)/K_w))*RTL)*(K_NH3*10^(-N4)/K_w)/(1+K_NH3*10^(-N4)/K_w)-Profile!B4*(H_SO2*(1+Ka_S1/10^(-N4)+Ka_S1*Ka_S2/10^(-N4)^2))*RTL/(1+(H_SO2*(1+Ka_S1/10^(-N4)+Ka_S1*Ka_S2/10^(-N4)^2))*RTL)*(Ka_S1*10^(-N4)+2*Ka_S1*Ka_S2)/(10^(-N4)^2+Ka_S1*10^(-N4)+Ka_S1*Ka_S2)-Ntot-K_w/10^(-N4)-Profile!C4*(10^(-N4)+2*K_HSO4)/(10^(-N4)+K_HSO4))&gt;0,1,-1)*7/2^13</f>
        <v/>
      </c>
      <c r="P4" s="9">
        <f>O4+IF((10^(-O4)+Atot*(H_NH3*(1+K_NH3*10^(-O4)/K_w))*RTL/(1+(H_NH3*(1+K_NH3*10^(-O4)/K_w))*RTL)*(K_NH3*10^(-O4)/K_w)/(1+K_NH3*10^(-O4)/K_w)-Profile!B4*(H_SO2*(1+Ka_S1/10^(-O4)+Ka_S1*Ka_S2/10^(-O4)^2))*RTL/(1+(H_SO2*(1+Ka_S1/10^(-O4)+Ka_S1*Ka_S2/10^(-O4)^2))*RTL)*(Ka_S1*10^(-O4)+2*Ka_S1*Ka_S2)/(10^(-O4)^2+Ka_S1*10^(-O4)+Ka_S1*Ka_S2)-Ntot-K_w/10^(-O4)-Profile!C4*(10^(-O4)+2*K_HSO4)/(10^(-O4)+K_HSO4))&gt;0,1,-1)*7/2^14</f>
        <v/>
      </c>
      <c r="Q4" s="9">
        <f>P4+IF((10^(-P4)+Atot*(H_NH3*(1+K_NH3*10^(-P4)/K_w))*RTL/(1+(H_NH3*(1+K_NH3*10^(-P4)/K_w))*RTL)*(K_NH3*10^(-P4)/K_w)/(1+K_NH3*10^(-P4)/K_w)-Profile!B4*(H_SO2*(1+Ka_S1/10^(-P4)+Ka_S1*Ka_S2/10^(-P4)^2))*RTL/(1+(H_SO2*(1+Ka_S1/10^(-P4)+Ka_S1*Ka_S2/10^(-P4)^2))*RTL)*(Ka_S1*10^(-P4)+2*Ka_S1*Ka_S2)/(10^(-P4)^2+Ka_S1*10^(-P4)+Ka_S1*Ka_S2)-Ntot-K_w/10^(-P4)-Profile!C4*(10^(-P4)+2*K_HSO4)/(10^(-P4)+K_HSO4))&gt;0,1,-1)*7/2^15</f>
        <v/>
      </c>
      <c r="R4" s="9">
        <f>Q4+IF((10^(-Q4)+Atot*(H_NH3*(1+K_NH3*10^(-Q4)/K_w))*RTL/(1+(H_NH3*(1+K_NH3*10^(-Q4)/K_w))*RTL)*(K_NH3*10^(-Q4)/K_w)/(1+K_NH3*10^(-Q4)/K_w)-Profile!B4*(H_SO2*(1+Ka_S1/10^(-Q4)+Ka_S1*Ka_S2/10^(-Q4)^2))*RTL/(1+(H_SO2*(1+Ka_S1/10^(-Q4)+Ka_S1*Ka_S2/10^(-Q4)^2))*RTL)*(Ka_S1*10^(-Q4)+2*Ka_S1*Ka_S2)/(10^(-Q4)^2+Ka_S1*10^(-Q4)+Ka_S1*Ka_S2)-Ntot-K_w/10^(-Q4)-Profile!C4*(10^(-Q4)+2*K_HSO4)/(10^(-Q4)+K_HSO4))&gt;0,1,-1)*7/2^16</f>
        <v/>
      </c>
      <c r="S4" s="9">
        <f>R4+IF((10^(-R4)+Atot*(H_NH3*(1+K_NH3*10^(-R4)/K_w))*RTL/(1+(H_NH3*(1+K_NH3*10^(-R4)/K_w))*RTL)*(K_NH3*10^(-R4)/K_w)/(1+K_NH3*10^(-R4)/K_w)-Profile!B4*(H_SO2*(1+Ka_S1/10^(-R4)+Ka_S1*Ka_S2/10^(-R4)^2))*RTL/(1+(H_SO2*(1+Ka_S1/10^(-R4)+Ka_S1*Ka_S2/10^(-R4)^2))*RTL)*(Ka_S1*10^(-R4)+2*Ka_S1*Ka_S2)/(10^(-R4)^2+Ka_S1*10^(-R4)+Ka_S1*Ka_S2)-Ntot-K_w/10^(-R4)-Profile!C4*(10^(-R4)+2*K_HSO4)/(10^(-R4)+K_HSO4))&gt;0,1,-1)*7/2^17</f>
        <v/>
      </c>
      <c r="T4" s="9">
        <f>S4+IF((10^(-S4)+Atot*(H_NH3*(1+K_NH3*10^(-S4)/K_w))*RTL/(1+(H_NH3*(1+K_NH3*10^(-S4)/K_w))*RTL)*(K_NH3*10^(-S4)/K_w)/(1+K_NH3*10^(-S4)/K_w)-Profile!B4*(H_SO2*(1+Ka_S1/10^(-S4)+Ka_S1*Ka_S2/10^(-S4)^2))*RTL/(1+(H_SO2*(1+Ka_S1/10^(-S4)+Ka_S1*Ka_S2/10^(-S4)^2))*RTL)*(Ka_S1*10^(-S4)+2*Ka_S1*Ka_S2)/(10^(-S4)^2+Ka_S1*10^(-S4)+Ka_S1*Ka_S2)-Ntot-K_w/10^(-S4)-Profile!C4*(10^(-S4)+2*K_HSO4)/(10^(-S4)+K_HSO4))&gt;0,1,-1)*7/2^18</f>
        <v/>
      </c>
      <c r="U4" s="9">
        <f>T4+IF((10^(-T4)+Atot*(H_NH3*(1+K_NH3*10^(-T4)/K_w))*RTL/(1+(H_NH3*(1+K_NH3*10^(-T4)/K_w))*RTL)*(K_NH3*10^(-T4)/K_w)/(1+K_NH3*10^(-T4)/K_w)-Profile!B4*(H_SO2*(1+Ka_S1/10^(-T4)+Ka_S1*Ka_S2/10^(-T4)^2))*RTL/(1+(H_SO2*(1+Ka_S1/10^(-T4)+Ka_S1*Ka_S2/10^(-T4)^2))*RTL)*(Ka_S1*10^(-T4)+2*Ka_S1*Ka_S2)/(10^(-T4)^2+Ka_S1*10^(-T4)+Ka_S1*Ka_S2)-Ntot-K_w/10^(-T4)-Profile!C4*(10^(-T4)+2*K_HSO4)/(10^(-T4)+K_HSO4))&gt;0,1,-1)*7/2^19</f>
        <v/>
      </c>
      <c r="V4" s="9">
        <f>U4+IF((10^(-U4)+Atot*(H_NH3*(1+K_NH3*10^(-U4)/K_w))*RTL/(1+(H_NH3*(1+K_NH3*10^(-U4)/K_w))*RTL)*(K_NH3*10^(-U4)/K_w)/(1+K_NH3*10^(-U4)/K_w)-Profile!B4*(H_SO2*(1+Ka_S1/10^(-U4)+Ka_S1*Ka_S2/10^(-U4)^2))*RTL/(1+(H_SO2*(1+Ka_S1/10^(-U4)+Ka_S1*Ka_S2/10^(-U4)^2))*RTL)*(Ka_S1*10^(-U4)+2*Ka_S1*Ka_S2)/(10^(-U4)^2+Ka_S1*10^(-U4)+Ka_S1*Ka_S2)-Ntot-K_w/10^(-U4)-Profile!C4*(10^(-U4)+2*K_HSO4)/(10^(-U4)+K_HSO4))&gt;0,1,-1)*7/2^20</f>
        <v/>
      </c>
      <c r="W4" s="9">
        <f>V4+IF((10^(-V4)+Atot*(H_NH3*(1+K_NH3*10^(-V4)/K_w))*RTL/(1+(H_NH3*(1+K_NH3*10^(-V4)/K_w))*RTL)*(K_NH3*10^(-V4)/K_w)/(1+K_NH3*10^(-V4)/K_w)-Profile!B4*(H_SO2*(1+Ka_S1/10^(-V4)+Ka_S1*Ka_S2/10^(-V4)^2))*RTL/(1+(H_SO2*(1+Ka_S1/10^(-V4)+Ka_S1*Ka_S2/10^(-V4)^2))*RTL)*(Ka_S1*10^(-V4)+2*Ka_S1*Ka_S2)/(10^(-V4)^2+Ka_S1*10^(-V4)+Ka_S1*Ka_S2)-Ntot-K_w/10^(-V4)-Profile!C4*(10^(-V4)+2*K_HSO4)/(10^(-V4)+K_HSO4))&gt;0,1,-1)*7/2^21</f>
        <v/>
      </c>
      <c r="X4" s="9">
        <f>W4+IF((10^(-W4)+Atot*(H_NH3*(1+K_NH3*10^(-W4)/K_w))*RTL/(1+(H_NH3*(1+K_NH3*10^(-W4)/K_w))*RTL)*(K_NH3*10^(-W4)/K_w)/(1+K_NH3*10^(-W4)/K_w)-Profile!B4*(H_SO2*(1+Ka_S1/10^(-W4)+Ka_S1*Ka_S2/10^(-W4)^2))*RTL/(1+(H_SO2*(1+Ka_S1/10^(-W4)+Ka_S1*Ka_S2/10^(-W4)^2))*RTL)*(Ka_S1*10^(-W4)+2*Ka_S1*Ka_S2)/(10^(-W4)^2+Ka_S1*10^(-W4)+Ka_S1*Ka_S2)-Ntot-K_w/10^(-W4)-Profile!C4*(10^(-W4)+2*K_HSO4)/(10^(-W4)+K_HSO4))&gt;0,1,-1)*7/2^22</f>
        <v/>
      </c>
      <c r="Y4" s="9">
        <f>X4+IF((10^(-X4)+Atot*(H_NH3*(1+K_NH3*10^(-X4)/K_w))*RTL/(1+(H_NH3*(1+K_NH3*10^(-X4)/K_w))*RTL)*(K_NH3*10^(-X4)/K_w)/(1+K_NH3*10^(-X4)/K_w)-Profile!B4*(H_SO2*(1+Ka_S1/10^(-X4)+Ka_S1*Ka_S2/10^(-X4)^2))*RTL/(1+(H_SO2*(1+Ka_S1/10^(-X4)+Ka_S1*Ka_S2/10^(-X4)^2))*RTL)*(Ka_S1*10^(-X4)+2*Ka_S1*Ka_S2)/(10^(-X4)^2+Ka_S1*10^(-X4)+Ka_S1*Ka_S2)-Ntot-K_w/10^(-X4)-Profile!C4*(10^(-X4)+2*K_HSO4)/(10^(-X4)+K_HSO4))&gt;0,1,-1)*7/2^23</f>
        <v/>
      </c>
      <c r="Z4" s="9">
        <f>Y4+IF((10^(-Y4)+Atot*(H_NH3*(1+K_NH3*10^(-Y4)/K_w))*RTL/(1+(H_NH3*(1+K_NH3*10^(-Y4)/K_w))*RTL)*(K_NH3*10^(-Y4)/K_w)/(1+K_NH3*10^(-Y4)/K_w)-Profile!B4*(H_SO2*(1+Ka_S1/10^(-Y4)+Ka_S1*Ka_S2/10^(-Y4)^2))*RTL/(1+(H_SO2*(1+Ka_S1/10^(-Y4)+Ka_S1*Ka_S2/10^(-Y4)^2))*RTL)*(Ka_S1*10^(-Y4)+2*Ka_S1*Ka_S2)/(10^(-Y4)^2+Ka_S1*10^(-Y4)+Ka_S1*Ka_S2)-Ntot-K_w/10^(-Y4)-Profile!C4*(10^(-Y4)+2*K_HSO4)/(10^(-Y4)+K_HSO4))&gt;0,1,-1)*7/2^24</f>
        <v/>
      </c>
      <c r="AA4" s="9">
        <f>Z4+IF((10^(-Z4)+Atot*(H_NH3*(1+K_NH3*10^(-Z4)/K_w))*RTL/(1+(H_NH3*(1+K_NH3*10^(-Z4)/K_w))*RTL)*(K_NH3*10^(-Z4)/K_w)/(1+K_NH3*10^(-Z4)/K_w)-Profile!B4*(H_SO2*(1+Ka_S1/10^(-Z4)+Ka_S1*Ka_S2/10^(-Z4)^2))*RTL/(1+(H_SO2*(1+Ka_S1/10^(-Z4)+Ka_S1*Ka_S2/10^(-Z4)^2))*RTL)*(Ka_S1*10^(-Z4)+2*Ka_S1*Ka_S2)/(10^(-Z4)^2+Ka_S1*10^(-Z4)+Ka_S1*Ka_S2)-Ntot-K_w/10^(-Z4)-Profile!C4*(10^(-Z4)+2*K_HSO4)/(10^(-Z4)+K_HSO4))&gt;0,1,-1)*7/2^25</f>
        <v/>
      </c>
      <c r="AB4" s="9">
        <f>AA4+IF((10^(-AA4)+Atot*(H_NH3*(1+K_NH3*10^(-AA4)/K_w))*RTL/(1+(H_NH3*(1+K_NH3*10^(-AA4)/K_w))*RTL)*(K_NH3*10^(-AA4)/K_w)/(1+K_NH3*10^(-AA4)/K_w)-Profile!B4*(H_SO2*(1+Ka_S1/10^(-AA4)+Ka_S1*Ka_S2/10^(-AA4)^2))*RTL/(1+(H_SO2*(1+Ka_S1/10^(-AA4)+Ka_S1*Ka_S2/10^(-AA4)^2))*RTL)*(Ka_S1*10^(-AA4)+2*Ka_S1*Ka_S2)/(10^(-AA4)^2+Ka_S1*10^(-AA4)+Ka_S1*Ka_S2)-Ntot-K_w/10^(-AA4)-Profile!C4*(10^(-AA4)+2*K_HSO4)/(10^(-AA4)+K_HSO4))&gt;0,1,-1)*7/2^26</f>
        <v/>
      </c>
      <c r="AC4" s="9">
        <f>AB4+IF((10^(-AB4)+Atot*(H_NH3*(1+K_NH3*10^(-AB4)/K_w))*RTL/(1+(H_NH3*(1+K_NH3*10^(-AB4)/K_w))*RTL)*(K_NH3*10^(-AB4)/K_w)/(1+K_NH3*10^(-AB4)/K_w)-Profile!B4*(H_SO2*(1+Ka_S1/10^(-AB4)+Ka_S1*Ka_S2/10^(-AB4)^2))*RTL/(1+(H_SO2*(1+Ka_S1/10^(-AB4)+Ka_S1*Ka_S2/10^(-AB4)^2))*RTL)*(Ka_S1*10^(-AB4)+2*Ka_S1*Ka_S2)/(10^(-AB4)^2+Ka_S1*10^(-AB4)+Ka_S1*Ka_S2)-Ntot-K_w/10^(-AB4)-Profile!C4*(10^(-AB4)+2*K_HSO4)/(10^(-AB4)+K_HSO4))&gt;0,1,-1)*7/2^27</f>
        <v/>
      </c>
      <c r="AD4" s="9">
        <f>AC4+IF((10^(-AC4)+Atot*(H_NH3*(1+K_NH3*10^(-AC4)/K_w))*RTL/(1+(H_NH3*(1+K_NH3*10^(-AC4)/K_w))*RTL)*(K_NH3*10^(-AC4)/K_w)/(1+K_NH3*10^(-AC4)/K_w)-Profile!B4*(H_SO2*(1+Ka_S1/10^(-AC4)+Ka_S1*Ka_S2/10^(-AC4)^2))*RTL/(1+(H_SO2*(1+Ka_S1/10^(-AC4)+Ka_S1*Ka_S2/10^(-AC4)^2))*RTL)*(Ka_S1*10^(-AC4)+2*Ka_S1*Ka_S2)/(10^(-AC4)^2+Ka_S1*10^(-AC4)+Ka_S1*Ka_S2)-Ntot-K_w/10^(-AC4)-Profile!C4*(10^(-AC4)+2*K_HSO4)/(10^(-AC4)+K_HSO4))&gt;0,1,-1)*7/2^28</f>
        <v/>
      </c>
      <c r="AE4" s="9">
        <f>AD4+IF((10^(-AD4)+Atot*(H_NH3*(1+K_NH3*10^(-AD4)/K_w))*RTL/(1+(H_NH3*(1+K_NH3*10^(-AD4)/K_w))*RTL)*(K_NH3*10^(-AD4)/K_w)/(1+K_NH3*10^(-AD4)/K_w)-Profile!B4*(H_SO2*(1+Ka_S1/10^(-AD4)+Ka_S1*Ka_S2/10^(-AD4)^2))*RTL/(1+(H_SO2*(1+Ka_S1/10^(-AD4)+Ka_S1*Ka_S2/10^(-AD4)^2))*RTL)*(Ka_S1*10^(-AD4)+2*Ka_S1*Ka_S2)/(10^(-AD4)^2+Ka_S1*10^(-AD4)+Ka_S1*Ka_S2)-Ntot-K_w/10^(-AD4)-Profile!C4*(10^(-AD4)+2*K_HSO4)/(10^(-AD4)+K_HSO4))&gt;0,1,-1)*7/2^29</f>
        <v/>
      </c>
      <c r="AF4" s="9">
        <f>AE4+IF((10^(-AE4)+Atot*(H_NH3*(1+K_NH3*10^(-AE4)/K_w))*RTL/(1+(H_NH3*(1+K_NH3*10^(-AE4)/K_w))*RTL)*(K_NH3*10^(-AE4)/K_w)/(1+K_NH3*10^(-AE4)/K_w)-Profile!B4*(H_SO2*(1+Ka_S1/10^(-AE4)+Ka_S1*Ka_S2/10^(-AE4)^2))*RTL/(1+(H_SO2*(1+Ka_S1/10^(-AE4)+Ka_S1*Ka_S2/10^(-AE4)^2))*RTL)*(Ka_S1*10^(-AE4)+2*Ka_S1*Ka_S2)/(10^(-AE4)^2+Ka_S1*10^(-AE4)+Ka_S1*Ka_S2)-Ntot-K_w/10^(-AE4)-Profile!C4*(10^(-AE4)+2*K_HSO4)/(10^(-AE4)+K_HSO4))&gt;0,1,-1)*7/2^30</f>
        <v/>
      </c>
      <c r="AG4" s="9">
        <f>AF4+IF((10^(-AF4)+Atot*(H_NH3*(1+K_NH3*10^(-AF4)/K_w))*RTL/(1+(H_NH3*(1+K_NH3*10^(-AF4)/K_w))*RTL)*(K_NH3*10^(-AF4)/K_w)/(1+K_NH3*10^(-AF4)/K_w)-Profile!B4*(H_SO2*(1+Ka_S1/10^(-AF4)+Ka_S1*Ka_S2/10^(-AF4)^2))*RTL/(1+(H_SO2*(1+Ka_S1/10^(-AF4)+Ka_S1*Ka_S2/10^(-AF4)^2))*RTL)*(Ka_S1*10^(-AF4)+2*Ka_S1*Ka_S2)/(10^(-AF4)^2+Ka_S1*10^(-AF4)+Ka_S1*Ka_S2)-Ntot-K_w/10^(-AF4)-Profile!C4*(10^(-AF4)+2*K_HSO4)/(10^(-AF4)+K_HSO4))&gt;0,1,-1)*7/2^31</f>
        <v/>
      </c>
      <c r="AH4" s="9">
        <f>AG4+IF((10^(-AG4)+Atot*(H_NH3*(1+K_NH3*10^(-AG4)/K_w))*RTL/(1+(H_NH3*(1+K_NH3*10^(-AG4)/K_w))*RTL)*(K_NH3*10^(-AG4)/K_w)/(1+K_NH3*10^(-AG4)/K_w)-Profile!B4*(H_SO2*(1+Ka_S1/10^(-AG4)+Ka_S1*Ka_S2/10^(-AG4)^2))*RTL/(1+(H_SO2*(1+Ka_S1/10^(-AG4)+Ka_S1*Ka_S2/10^(-AG4)^2))*RTL)*(Ka_S1*10^(-AG4)+2*Ka_S1*Ka_S2)/(10^(-AG4)^2+Ka_S1*10^(-AG4)+Ka_S1*Ka_S2)-Ntot-K_w/10^(-AG4)-Profile!C4*(10^(-AG4)+2*K_HSO4)/(10^(-AG4)+K_HSO4))&gt;0,1,-1)*7/2^32</f>
        <v/>
      </c>
      <c r="AI4" s="9">
        <f>AH4+IF((10^(-AH4)+Atot*(H_NH3*(1+K_NH3*10^(-AH4)/K_w))*RTL/(1+(H_NH3*(1+K_NH3*10^(-AH4)/K_w))*RTL)*(K_NH3*10^(-AH4)/K_w)/(1+K_NH3*10^(-AH4)/K_w)-Profile!B4*(H_SO2*(1+Ka_S1/10^(-AH4)+Ka_S1*Ka_S2/10^(-AH4)^2))*RTL/(1+(H_SO2*(1+Ka_S1/10^(-AH4)+Ka_S1*Ka_S2/10^(-AH4)^2))*RTL)*(Ka_S1*10^(-AH4)+2*Ka_S1*Ka_S2)/(10^(-AH4)^2+Ka_S1*10^(-AH4)+Ka_S1*Ka_S2)-Ntot-K_w/10^(-AH4)-Profile!C4*(10^(-AH4)+2*K_HSO4)/(10^(-AH4)+K_HSO4))&gt;0,1,-1)*7/2^33</f>
        <v/>
      </c>
      <c r="AJ4" s="9">
        <f>AI4+IF((10^(-AI4)+Atot*(H_NH3*(1+K_NH3*10^(-AI4)/K_w))*RTL/(1+(H_NH3*(1+K_NH3*10^(-AI4)/K_w))*RTL)*(K_NH3*10^(-AI4)/K_w)/(1+K_NH3*10^(-AI4)/K_w)-Profile!B4*(H_SO2*(1+Ka_S1/10^(-AI4)+Ka_S1*Ka_S2/10^(-AI4)^2))*RTL/(1+(H_SO2*(1+Ka_S1/10^(-AI4)+Ka_S1*Ka_S2/10^(-AI4)^2))*RTL)*(Ka_S1*10^(-AI4)+2*Ka_S1*Ka_S2)/(10^(-AI4)^2+Ka_S1*10^(-AI4)+Ka_S1*Ka_S2)-Ntot-K_w/10^(-AI4)-Profile!C4*(10^(-AI4)+2*K_HSO4)/(10^(-AI4)+K_HSO4))&gt;0,1,-1)*7/2^34</f>
        <v/>
      </c>
      <c r="AK4" s="9">
        <f>AJ4+IF((10^(-AJ4)+Atot*(H_NH3*(1+K_NH3*10^(-AJ4)/K_w))*RTL/(1+(H_NH3*(1+K_NH3*10^(-AJ4)/K_w))*RTL)*(K_NH3*10^(-AJ4)/K_w)/(1+K_NH3*10^(-AJ4)/K_w)-Profile!B4*(H_SO2*(1+Ka_S1/10^(-AJ4)+Ka_S1*Ka_S2/10^(-AJ4)^2))*RTL/(1+(H_SO2*(1+Ka_S1/10^(-AJ4)+Ka_S1*Ka_S2/10^(-AJ4)^2))*RTL)*(Ka_S1*10^(-AJ4)+2*Ka_S1*Ka_S2)/(10^(-AJ4)^2+Ka_S1*10^(-AJ4)+Ka_S1*Ka_S2)-Ntot-K_w/10^(-AJ4)-Profile!C4*(10^(-AJ4)+2*K_HSO4)/(10^(-AJ4)+K_HSO4))&gt;0,1,-1)*7/2^35</f>
        <v/>
      </c>
      <c r="AL4" s="9">
        <f>AK4+IF((10^(-AK4)+Atot*(H_NH3*(1+K_NH3*10^(-AK4)/K_w))*RTL/(1+(H_NH3*(1+K_NH3*10^(-AK4)/K_w))*RTL)*(K_NH3*10^(-AK4)/K_w)/(1+K_NH3*10^(-AK4)/K_w)-Profile!B4*(H_SO2*(1+Ka_S1/10^(-AK4)+Ka_S1*Ka_S2/10^(-AK4)^2))*RTL/(1+(H_SO2*(1+Ka_S1/10^(-AK4)+Ka_S1*Ka_S2/10^(-AK4)^2))*RTL)*(Ka_S1*10^(-AK4)+2*Ka_S1*Ka_S2)/(10^(-AK4)^2+Ka_S1*10^(-AK4)+Ka_S1*Ka_S2)-Ntot-K_w/10^(-AK4)-Profile!C4*(10^(-AK4)+2*K_HSO4)/(10^(-AK4)+K_HSO4))&gt;0,1,-1)*7/2^36</f>
        <v/>
      </c>
    </row>
    <row r="5">
      <c r="A5">
        <f>Profile!A5</f>
        <v/>
      </c>
      <c r="B5" t="n">
        <v>7</v>
      </c>
      <c r="C5" s="9">
        <f>B5+IF((10^(-B5)+Atot*(H_NH3*(1+K_NH3*10^(-B5)/K_w))*RTL/(1+(H_NH3*(1+K_NH3*10^(-B5)/K_w))*RTL)*(K_NH3*10^(-B5)/K_w)/(1+K_NH3*10^(-B5)/K_w)-Profile!B5*(H_SO2*(1+Ka_S1/10^(-B5)+Ka_S1*Ka_S2/10^(-B5)^2))*RTL/(1+(H_SO2*(1+Ka_S1/10^(-B5)+Ka_S1*Ka_S2/10^(-B5)^2))*RTL)*(Ka_S1*10^(-B5)+2*Ka_S1*Ka_S2)/(10^(-B5)^2+Ka_S1*10^(-B5)+Ka_S1*Ka_S2)-Ntot-K_w/10^(-B5)-Profile!C5*(10^(-B5)+2*K_HSO4)/(10^(-B5)+K_HSO4))&gt;0,1,-1)*7/2^1</f>
        <v/>
      </c>
      <c r="D5" s="9">
        <f>C5+IF((10^(-C5)+Atot*(H_NH3*(1+K_NH3*10^(-C5)/K_w))*RTL/(1+(H_NH3*(1+K_NH3*10^(-C5)/K_w))*RTL)*(K_NH3*10^(-C5)/K_w)/(1+K_NH3*10^(-C5)/K_w)-Profile!B5*(H_SO2*(1+Ka_S1/10^(-C5)+Ka_S1*Ka_S2/10^(-C5)^2))*RTL/(1+(H_SO2*(1+Ka_S1/10^(-C5)+Ka_S1*Ka_S2/10^(-C5)^2))*RTL)*(Ka_S1*10^(-C5)+2*Ka_S1*Ka_S2)/(10^(-C5)^2+Ka_S1*10^(-C5)+Ka_S1*Ka_S2)-Ntot-K_w/10^(-C5)-Profile!C5*(10^(-C5)+2*K_HSO4)/(10^(-C5)+K_HSO4))&gt;0,1,-1)*7/2^2</f>
        <v/>
      </c>
      <c r="E5" s="9">
        <f>D5+IF((10^(-D5)+Atot*(H_NH3*(1+K_NH3*10^(-D5)/K_w))*RTL/(1+(H_NH3*(1+K_NH3*10^(-D5)/K_w))*RTL)*(K_NH3*10^(-D5)/K_w)/(1+K_NH3*10^(-D5)/K_w)-Profile!B5*(H_SO2*(1+Ka_S1/10^(-D5)+Ka_S1*Ka_S2/10^(-D5)^2))*RTL/(1+(H_SO2*(1+Ka_S1/10^(-D5)+Ka_S1*Ka_S2/10^(-D5)^2))*RTL)*(Ka_S1*10^(-D5)+2*Ka_S1*Ka_S2)/(10^(-D5)^2+Ka_S1*10^(-D5)+Ka_S1*Ka_S2)-Ntot-K_w/10^(-D5)-Profile!C5*(10^(-D5)+2*K_HSO4)/(10^(-D5)+K_HSO4))&gt;0,1,-1)*7/2^3</f>
        <v/>
      </c>
      <c r="F5" s="9">
        <f>E5+IF((10^(-E5)+Atot*(H_NH3*(1+K_NH3*10^(-E5)/K_w))*RTL/(1+(H_NH3*(1+K_NH3*10^(-E5)/K_w))*RTL)*(K_NH3*10^(-E5)/K_w)/(1+K_NH3*10^(-E5)/K_w)-Profile!B5*(H_SO2*(1+Ka_S1/10^(-E5)+Ka_S1*Ka_S2/10^(-E5)^2))*RTL/(1+(H_SO2*(1+Ka_S1/10^(-E5)+Ka_S1*Ka_S2/10^(-E5)^2))*RTL)*(Ka_S1*10^(-E5)+2*Ka_S1*Ka_S2)/(10^(-E5)^2+Ka_S1*10^(-E5)+Ka_S1*Ka_S2)-Ntot-K_w/10^(-E5)-Profile!C5*(10^(-E5)+2*K_HSO4)/(10^(-E5)+K_HSO4))&gt;0,1,-1)*7/2^4</f>
        <v/>
      </c>
      <c r="G5" s="9">
        <f>F5+IF((10^(-F5)+Atot*(H_NH3*(1+K_NH3*10^(-F5)/K_w))*RTL/(1+(H_NH3*(1+K_NH3*10^(-F5)/K_w))*RTL)*(K_NH3*10^(-F5)/K_w)/(1+K_NH3*10^(-F5)/K_w)-Profile!B5*(H_SO2*(1+Ka_S1/10^(-F5)+Ka_S1*Ka_S2/10^(-F5)^2))*RTL/(1+(H_SO2*(1+Ka_S1/10^(-F5)+Ka_S1*Ka_S2/10^(-F5)^2))*RTL)*(Ka_S1*10^(-F5)+2*Ka_S1*Ka_S2)/(10^(-F5)^2+Ka_S1*10^(-F5)+Ka_S1*Ka_S2)-Ntot-K_w/10^(-F5)-Profile!C5*(10^(-F5)+2*K_HSO4)/(10^(-F5)+K_HSO4))&gt;0,1,-1)*7/2^5</f>
        <v/>
      </c>
      <c r="H5" s="9">
        <f>G5+IF((10^(-G5)+Atot*(H_NH3*(1+K_NH3*10^(-G5)/K_w))*RTL/(1+(H_NH3*(1+K_NH3*10^(-G5)/K_w))*RTL)*(K_NH3*10^(-G5)/K_w)/(1+K_NH3*10^(-G5)/K_w)-Profile!B5*(H_SO2*(1+Ka_S1/10^(-G5)+Ka_S1*Ka_S2/10^(-G5)^2))*RTL/(1+(H_SO2*(1+Ka_S1/10^(-G5)+Ka_S1*Ka_S2/10^(-G5)^2))*RTL)*(Ka_S1*10^(-G5)+2*Ka_S1*Ka_S2)/(10^(-G5)^2+Ka_S1*10^(-G5)+Ka_S1*Ka_S2)-Ntot-K_w/10^(-G5)-Profile!C5*(10^(-G5)+2*K_HSO4)/(10^(-G5)+K_HSO4))&gt;0,1,-1)*7/2^6</f>
        <v/>
      </c>
      <c r="I5" s="9">
        <f>H5+IF((10^(-H5)+Atot*(H_NH3*(1+K_NH3*10^(-H5)/K_w))*RTL/(1+(H_NH3*(1+K_NH3*10^(-H5)/K_w))*RTL)*(K_NH3*10^(-H5)/K_w)/(1+K_NH3*10^(-H5)/K_w)-Profile!B5*(H_SO2*(1+Ka_S1/10^(-H5)+Ka_S1*Ka_S2/10^(-H5)^2))*RTL/(1+(H_SO2*(1+Ka_S1/10^(-H5)+Ka_S1*Ka_S2/10^(-H5)^2))*RTL)*(Ka_S1*10^(-H5)+2*Ka_S1*Ka_S2)/(10^(-H5)^2+Ka_S1*10^(-H5)+Ka_S1*Ka_S2)-Ntot-K_w/10^(-H5)-Profile!C5*(10^(-H5)+2*K_HSO4)/(10^(-H5)+K_HSO4))&gt;0,1,-1)*7/2^7</f>
        <v/>
      </c>
      <c r="J5" s="9">
        <f>I5+IF((10^(-I5)+Atot*(H_NH3*(1+K_NH3*10^(-I5)/K_w))*RTL/(1+(H_NH3*(1+K_NH3*10^(-I5)/K_w))*RTL)*(K_NH3*10^(-I5)/K_w)/(1+K_NH3*10^(-I5)/K_w)-Profile!B5*(H_SO2*(1+Ka_S1/10^(-I5)+Ka_S1*Ka_S2/10^(-I5)^2))*RTL/(1+(H_SO2*(1+Ka_S1/10^(-I5)+Ka_S1*Ka_S2/10^(-I5)^2))*RTL)*(Ka_S1*10^(-I5)+2*Ka_S1*Ka_S2)/(10^(-I5)^2+Ka_S1*10^(-I5)+Ka_S1*Ka_S2)-Ntot-K_w/10^(-I5)-Profile!C5*(10^(-I5)+2*K_HSO4)/(10^(-I5)+K_HSO4))&gt;0,1,-1)*7/2^8</f>
        <v/>
      </c>
      <c r="K5" s="9">
        <f>J5+IF((10^(-J5)+Atot*(H_NH3*(1+K_NH3*10^(-J5)/K_w))*RTL/(1+(H_NH3*(1+K_NH3*10^(-J5)/K_w))*RTL)*(K_NH3*10^(-J5)/K_w)/(1+K_NH3*10^(-J5)/K_w)-Profile!B5*(H_SO2*(1+Ka_S1/10^(-J5)+Ka_S1*Ka_S2/10^(-J5)^2))*RTL/(1+(H_SO2*(1+Ka_S1/10^(-J5)+Ka_S1*Ka_S2/10^(-J5)^2))*RTL)*(Ka_S1*10^(-J5)+2*Ka_S1*Ka_S2)/(10^(-J5)^2+Ka_S1*10^(-J5)+Ka_S1*Ka_S2)-Ntot-K_w/10^(-J5)-Profile!C5*(10^(-J5)+2*K_HSO4)/(10^(-J5)+K_HSO4))&gt;0,1,-1)*7/2^9</f>
        <v/>
      </c>
      <c r="L5" s="9">
        <f>K5+IF((10^(-K5)+Atot*(H_NH3*(1+K_NH3*10^(-K5)/K_w))*RTL/(1+(H_NH3*(1+K_NH3*10^(-K5)/K_w))*RTL)*(K_NH3*10^(-K5)/K_w)/(1+K_NH3*10^(-K5)/K_w)-Profile!B5*(H_SO2*(1+Ka_S1/10^(-K5)+Ka_S1*Ka_S2/10^(-K5)^2))*RTL/(1+(H_SO2*(1+Ka_S1/10^(-K5)+Ka_S1*Ka_S2/10^(-K5)^2))*RTL)*(Ka_S1*10^(-K5)+2*Ka_S1*Ka_S2)/(10^(-K5)^2+Ka_S1*10^(-K5)+Ka_S1*Ka_S2)-Ntot-K_w/10^(-K5)-Profile!C5*(10^(-K5)+2*K_HSO4)/(10^(-K5)+K_HSO4))&gt;0,1,-1)*7/2^10</f>
        <v/>
      </c>
      <c r="M5" s="9">
        <f>L5+IF((10^(-L5)+Atot*(H_NH3*(1+K_NH3*10^(-L5)/K_w))*RTL/(1+(H_NH3*(1+K_NH3*10^(-L5)/K_w))*RTL)*(K_NH3*10^(-L5)/K_w)/(1+K_NH3*10^(-L5)/K_w)-Profile!B5*(H_SO2*(1+Ka_S1/10^(-L5)+Ka_S1*Ka_S2/10^(-L5)^2))*RTL/(1+(H_SO2*(1+Ka_S1/10^(-L5)+Ka_S1*Ka_S2/10^(-L5)^2))*RTL)*(Ka_S1*10^(-L5)+2*Ka_S1*Ka_S2)/(10^(-L5)^2+Ka_S1*10^(-L5)+Ka_S1*Ka_S2)-Ntot-K_w/10^(-L5)-Profile!C5*(10^(-L5)+2*K_HSO4)/(10^(-L5)+K_HSO4))&gt;0,1,-1)*7/2^11</f>
        <v/>
      </c>
      <c r="N5" s="9">
        <f>M5+IF((10^(-M5)+Atot*(H_NH3*(1+K_NH3*10^(-M5)/K_w))*RTL/(1+(H_NH3*(1+K_NH3*10^(-M5)/K_w))*RTL)*(K_NH3*10^(-M5)/K_w)/(1+K_NH3*10^(-M5)/K_w)-Profile!B5*(H_SO2*(1+Ka_S1/10^(-M5)+Ka_S1*Ka_S2/10^(-M5)^2))*RTL/(1+(H_SO2*(1+Ka_S1/10^(-M5)+Ka_S1*Ka_S2/10^(-M5)^2))*RTL)*(Ka_S1*10^(-M5)+2*Ka_S1*Ka_S2)/(10^(-M5)^2+Ka_S1*10^(-M5)+Ka_S1*Ka_S2)-Ntot-K_w/10^(-M5)-Profile!C5*(10^(-M5)+2*K_HSO4)/(10^(-M5)+K_HSO4))&gt;0,1,-1)*7/2^12</f>
        <v/>
      </c>
      <c r="O5" s="9">
        <f>N5+IF((10^(-N5)+Atot*(H_NH3*(1+K_NH3*10^(-N5)/K_w))*RTL/(1+(H_NH3*(1+K_NH3*10^(-N5)/K_w))*RTL)*(K_NH3*10^(-N5)/K_w)/(1+K_NH3*10^(-N5)/K_w)-Profile!B5*(H_SO2*(1+Ka_S1/10^(-N5)+Ka_S1*Ka_S2/10^(-N5)^2))*RTL/(1+(H_SO2*(1+Ka_S1/10^(-N5)+Ka_S1*Ka_S2/10^(-N5)^2))*RTL)*(Ka_S1*10^(-N5)+2*Ka_S1*Ka_S2)/(10^(-N5)^2+Ka_S1*10^(-N5)+Ka_S1*Ka_S2)-Ntot-K_w/10^(-N5)-Profile!C5*(10^(-N5)+2*K_HSO4)/(10^(-N5)+K_HSO4))&gt;0,1,-1)*7/2^13</f>
        <v/>
      </c>
      <c r="P5" s="9">
        <f>O5+IF((10^(-O5)+Atot*(H_NH3*(1+K_NH3*10^(-O5)/K_w))*RTL/(1+(H_NH3*(1+K_NH3*10^(-O5)/K_w))*RTL)*(K_NH3*10^(-O5)/K_w)/(1+K_NH3*10^(-O5)/K_w)-Profile!B5*(H_SO2*(1+Ka_S1/10^(-O5)+Ka_S1*Ka_S2/10^(-O5)^2))*RTL/(1+(H_SO2*(1+Ka_S1/10^(-O5)+Ka_S1*Ka_S2/10^(-O5)^2))*RTL)*(Ka_S1*10^(-O5)+2*Ka_S1*Ka_S2)/(10^(-O5)^2+Ka_S1*10^(-O5)+Ka_S1*Ka_S2)-Ntot-K_w/10^(-O5)-Profile!C5*(10^(-O5)+2*K_HSO4)/(10^(-O5)+K_HSO4))&gt;0,1,-1)*7/2^14</f>
        <v/>
      </c>
      <c r="Q5" s="9">
        <f>P5+IF((10^(-P5)+Atot*(H_NH3*(1+K_NH3*10^(-P5)/K_w))*RTL/(1+(H_NH3*(1+K_NH3*10^(-P5)/K_w))*RTL)*(K_NH3*10^(-P5)/K_w)/(1+K_NH3*10^(-P5)/K_w)-Profile!B5*(H_SO2*(1+Ka_S1/10^(-P5)+Ka_S1*Ka_S2/10^(-P5)^2))*RTL/(1+(H_SO2*(1+Ka_S1/10^(-P5)+Ka_S1*Ka_S2/10^(-P5)^2))*RTL)*(Ka_S1*10^(-P5)+2*Ka_S1*Ka_S2)/(10^(-P5)^2+Ka_S1*10^(-P5)+Ka_S1*Ka_S2)-Ntot-K_w/10^(-P5)-Profile!C5*(10^(-P5)+2*K_HSO4)/(10^(-P5)+K_HSO4))&gt;0,1,-1)*7/2^15</f>
        <v/>
      </c>
      <c r="R5" s="9">
        <f>Q5+IF((10^(-Q5)+Atot*(H_NH3*(1+K_NH3*10^(-Q5)/K_w))*RTL/(1+(H_NH3*(1+K_NH3*10^(-Q5)/K_w))*RTL)*(K_NH3*10^(-Q5)/K_w)/(1+K_NH3*10^(-Q5)/K_w)-Profile!B5*(H_SO2*(1+Ka_S1/10^(-Q5)+Ka_S1*Ka_S2/10^(-Q5)^2))*RTL/(1+(H_SO2*(1+Ka_S1/10^(-Q5)+Ka_S1*Ka_S2/10^(-Q5)^2))*RTL)*(Ka_S1*10^(-Q5)+2*Ka_S1*Ka_S2)/(10^(-Q5)^2+Ka_S1*10^(-Q5)+Ka_S1*Ka_S2)-Ntot-K_w/10^(-Q5)-Profile!C5*(10^(-Q5)+2*K_HSO4)/(10^(-Q5)+K_HSO4))&gt;0,1,-1)*7/2^16</f>
        <v/>
      </c>
      <c r="S5" s="9">
        <f>R5+IF((10^(-R5)+Atot*(H_NH3*(1+K_NH3*10^(-R5)/K_w))*RTL/(1+(H_NH3*(1+K_NH3*10^(-R5)/K_w))*RTL)*(K_NH3*10^(-R5)/K_w)/(1+K_NH3*10^(-R5)/K_w)-Profile!B5*(H_SO2*(1+Ka_S1/10^(-R5)+Ka_S1*Ka_S2/10^(-R5)^2))*RTL/(1+(H_SO2*(1+Ka_S1/10^(-R5)+Ka_S1*Ka_S2/10^(-R5)^2))*RTL)*(Ka_S1*10^(-R5)+2*Ka_S1*Ka_S2)/(10^(-R5)^2+Ka_S1*10^(-R5)+Ka_S1*Ka_S2)-Ntot-K_w/10^(-R5)-Profile!C5*(10^(-R5)+2*K_HSO4)/(10^(-R5)+K_HSO4))&gt;0,1,-1)*7/2^17</f>
        <v/>
      </c>
      <c r="T5" s="9">
        <f>S5+IF((10^(-S5)+Atot*(H_NH3*(1+K_NH3*10^(-S5)/K_w))*RTL/(1+(H_NH3*(1+K_NH3*10^(-S5)/K_w))*RTL)*(K_NH3*10^(-S5)/K_w)/(1+K_NH3*10^(-S5)/K_w)-Profile!B5*(H_SO2*(1+Ka_S1/10^(-S5)+Ka_S1*Ka_S2/10^(-S5)^2))*RTL/(1+(H_SO2*(1+Ka_S1/10^(-S5)+Ka_S1*Ka_S2/10^(-S5)^2))*RTL)*(Ka_S1*10^(-S5)+2*Ka_S1*Ka_S2)/(10^(-S5)^2+Ka_S1*10^(-S5)+Ka_S1*Ka_S2)-Ntot-K_w/10^(-S5)-Profile!C5*(10^(-S5)+2*K_HSO4)/(10^(-S5)+K_HSO4))&gt;0,1,-1)*7/2^18</f>
        <v/>
      </c>
      <c r="U5" s="9">
        <f>T5+IF((10^(-T5)+Atot*(H_NH3*(1+K_NH3*10^(-T5)/K_w))*RTL/(1+(H_NH3*(1+K_NH3*10^(-T5)/K_w))*RTL)*(K_NH3*10^(-T5)/K_w)/(1+K_NH3*10^(-T5)/K_w)-Profile!B5*(H_SO2*(1+Ka_S1/10^(-T5)+Ka_S1*Ka_S2/10^(-T5)^2))*RTL/(1+(H_SO2*(1+Ka_S1/10^(-T5)+Ka_S1*Ka_S2/10^(-T5)^2))*RTL)*(Ka_S1*10^(-T5)+2*Ka_S1*Ka_S2)/(10^(-T5)^2+Ka_S1*10^(-T5)+Ka_S1*Ka_S2)-Ntot-K_w/10^(-T5)-Profile!C5*(10^(-T5)+2*K_HSO4)/(10^(-T5)+K_HSO4))&gt;0,1,-1)*7/2^19</f>
        <v/>
      </c>
      <c r="V5" s="9">
        <f>U5+IF((10^(-U5)+Atot*(H_NH3*(1+K_NH3*10^(-U5)/K_w))*RTL/(1+(H_NH3*(1+K_NH3*10^(-U5)/K_w))*RTL)*(K_NH3*10^(-U5)/K_w)/(1+K_NH3*10^(-U5)/K_w)-Profile!B5*(H_SO2*(1+Ka_S1/10^(-U5)+Ka_S1*Ka_S2/10^(-U5)^2))*RTL/(1+(H_SO2*(1+Ka_S1/10^(-U5)+Ka_S1*Ka_S2/10^(-U5)^2))*RTL)*(Ka_S1*10^(-U5)+2*Ka_S1*Ka_S2)/(10^(-U5)^2+Ka_S1*10^(-U5)+Ka_S1*Ka_S2)-Ntot-K_w/10^(-U5)-Profile!C5*(10^(-U5)+2*K_HSO4)/(10^(-U5)+K_HSO4))&gt;0,1,-1)*7/2^20</f>
        <v/>
      </c>
      <c r="W5" s="9">
        <f>V5+IF((10^(-V5)+Atot*(H_NH3*(1+K_NH3*10^(-V5)/K_w))*RTL/(1+(H_NH3*(1+K_NH3*10^(-V5)/K_w))*RTL)*(K_NH3*10^(-V5)/K_w)/(1+K_NH3*10^(-V5)/K_w)-Profile!B5*(H_SO2*(1+Ka_S1/10^(-V5)+Ka_S1*Ka_S2/10^(-V5)^2))*RTL/(1+(H_SO2*(1+Ka_S1/10^(-V5)+Ka_S1*Ka_S2/10^(-V5)^2))*RTL)*(Ka_S1*10^(-V5)+2*Ka_S1*Ka_S2)/(10^(-V5)^2+Ka_S1*10^(-V5)+Ka_S1*Ka_S2)-Ntot-K_w/10^(-V5)-Profile!C5*(10^(-V5)+2*K_HSO4)/(10^(-V5)+K_HSO4))&gt;0,1,-1)*7/2^21</f>
        <v/>
      </c>
      <c r="X5" s="9">
        <f>W5+IF((10^(-W5)+Atot*(H_NH3*(1+K_NH3*10^(-W5)/K_w))*RTL/(1+(H_NH3*(1+K_NH3*10^(-W5)/K_w))*RTL)*(K_NH3*10^(-W5)/K_w)/(1+K_NH3*10^(-W5)/K_w)-Profile!B5*(H_SO2*(1+Ka_S1/10^(-W5)+Ka_S1*Ka_S2/10^(-W5)^2))*RTL/(1+(H_SO2*(1+Ka_S1/10^(-W5)+Ka_S1*Ka_S2/10^(-W5)^2))*RTL)*(Ka_S1*10^(-W5)+2*Ka_S1*Ka_S2)/(10^(-W5)^2+Ka_S1*10^(-W5)+Ka_S1*Ka_S2)-Ntot-K_w/10^(-W5)-Profile!C5*(10^(-W5)+2*K_HSO4)/(10^(-W5)+K_HSO4))&gt;0,1,-1)*7/2^22</f>
        <v/>
      </c>
      <c r="Y5" s="9">
        <f>X5+IF((10^(-X5)+Atot*(H_NH3*(1+K_NH3*10^(-X5)/K_w))*RTL/(1+(H_NH3*(1+K_NH3*10^(-X5)/K_w))*RTL)*(K_NH3*10^(-X5)/K_w)/(1+K_NH3*10^(-X5)/K_w)-Profile!B5*(H_SO2*(1+Ka_S1/10^(-X5)+Ka_S1*Ka_S2/10^(-X5)^2))*RTL/(1+(H_SO2*(1+Ka_S1/10^(-X5)+Ka_S1*Ka_S2/10^(-X5)^2))*RTL)*(Ka_S1*10^(-X5)+2*Ka_S1*Ka_S2)/(10^(-X5)^2+Ka_S1*10^(-X5)+Ka_S1*Ka_S2)-Ntot-K_w/10^(-X5)-Profile!C5*(10^(-X5)+2*K_HSO4)/(10^(-X5)+K_HSO4))&gt;0,1,-1)*7/2^23</f>
        <v/>
      </c>
      <c r="Z5" s="9">
        <f>Y5+IF((10^(-Y5)+Atot*(H_NH3*(1+K_NH3*10^(-Y5)/K_w))*RTL/(1+(H_NH3*(1+K_NH3*10^(-Y5)/K_w))*RTL)*(K_NH3*10^(-Y5)/K_w)/(1+K_NH3*10^(-Y5)/K_w)-Profile!B5*(H_SO2*(1+Ka_S1/10^(-Y5)+Ka_S1*Ka_S2/10^(-Y5)^2))*RTL/(1+(H_SO2*(1+Ka_S1/10^(-Y5)+Ka_S1*Ka_S2/10^(-Y5)^2))*RTL)*(Ka_S1*10^(-Y5)+2*Ka_S1*Ka_S2)/(10^(-Y5)^2+Ka_S1*10^(-Y5)+Ka_S1*Ka_S2)-Ntot-K_w/10^(-Y5)-Profile!C5*(10^(-Y5)+2*K_HSO4)/(10^(-Y5)+K_HSO4))&gt;0,1,-1)*7/2^24</f>
        <v/>
      </c>
      <c r="AA5" s="9">
        <f>Z5+IF((10^(-Z5)+Atot*(H_NH3*(1+K_NH3*10^(-Z5)/K_w))*RTL/(1+(H_NH3*(1+K_NH3*10^(-Z5)/K_w))*RTL)*(K_NH3*10^(-Z5)/K_w)/(1+K_NH3*10^(-Z5)/K_w)-Profile!B5*(H_SO2*(1+Ka_S1/10^(-Z5)+Ka_S1*Ka_S2/10^(-Z5)^2))*RTL/(1+(H_SO2*(1+Ka_S1/10^(-Z5)+Ka_S1*Ka_S2/10^(-Z5)^2))*RTL)*(Ka_S1*10^(-Z5)+2*Ka_S1*Ka_S2)/(10^(-Z5)^2+Ka_S1*10^(-Z5)+Ka_S1*Ka_S2)-Ntot-K_w/10^(-Z5)-Profile!C5*(10^(-Z5)+2*K_HSO4)/(10^(-Z5)+K_HSO4))&gt;0,1,-1)*7/2^25</f>
        <v/>
      </c>
      <c r="AB5" s="9">
        <f>AA5+IF((10^(-AA5)+Atot*(H_NH3*(1+K_NH3*10^(-AA5)/K_w))*RTL/(1+(H_NH3*(1+K_NH3*10^(-AA5)/K_w))*RTL)*(K_NH3*10^(-AA5)/K_w)/(1+K_NH3*10^(-AA5)/K_w)-Profile!B5*(H_SO2*(1+Ka_S1/10^(-AA5)+Ka_S1*Ka_S2/10^(-AA5)^2))*RTL/(1+(H_SO2*(1+Ka_S1/10^(-AA5)+Ka_S1*Ka_S2/10^(-AA5)^2))*RTL)*(Ka_S1*10^(-AA5)+2*Ka_S1*Ka_S2)/(10^(-AA5)^2+Ka_S1*10^(-AA5)+Ka_S1*Ka_S2)-Ntot-K_w/10^(-AA5)-Profile!C5*(10^(-AA5)+2*K_HSO4)/(10^(-AA5)+K_HSO4))&gt;0,1,-1)*7/2^26</f>
        <v/>
      </c>
      <c r="AC5" s="9">
        <f>AB5+IF((10^(-AB5)+Atot*(H_NH3*(1+K_NH3*10^(-AB5)/K_w))*RTL/(1+(H_NH3*(1+K_NH3*10^(-AB5)/K_w))*RTL)*(K_NH3*10^(-AB5)/K_w)/(1+K_NH3*10^(-AB5)/K_w)-Profile!B5*(H_SO2*(1+Ka_S1/10^(-AB5)+Ka_S1*Ka_S2/10^(-AB5)^2))*RTL/(1+(H_SO2*(1+Ka_S1/10^(-AB5)+Ka_S1*Ka_S2/10^(-AB5)^2))*RTL)*(Ka_S1*10^(-AB5)+2*Ka_S1*Ka_S2)/(10^(-AB5)^2+Ka_S1*10^(-AB5)+Ka_S1*Ka_S2)-Ntot-K_w/10^(-AB5)-Profile!C5*(10^(-AB5)+2*K_HSO4)/(10^(-AB5)+K_HSO4))&gt;0,1,-1)*7/2^27</f>
        <v/>
      </c>
      <c r="AD5" s="9">
        <f>AC5+IF((10^(-AC5)+Atot*(H_NH3*(1+K_NH3*10^(-AC5)/K_w))*RTL/(1+(H_NH3*(1+K_NH3*10^(-AC5)/K_w))*RTL)*(K_NH3*10^(-AC5)/K_w)/(1+K_NH3*10^(-AC5)/K_w)-Profile!B5*(H_SO2*(1+Ka_S1/10^(-AC5)+Ka_S1*Ka_S2/10^(-AC5)^2))*RTL/(1+(H_SO2*(1+Ka_S1/10^(-AC5)+Ka_S1*Ka_S2/10^(-AC5)^2))*RTL)*(Ka_S1*10^(-AC5)+2*Ka_S1*Ka_S2)/(10^(-AC5)^2+Ka_S1*10^(-AC5)+Ka_S1*Ka_S2)-Ntot-K_w/10^(-AC5)-Profile!C5*(10^(-AC5)+2*K_HSO4)/(10^(-AC5)+K_HSO4))&gt;0,1,-1)*7/2^28</f>
        <v/>
      </c>
      <c r="AE5" s="9">
        <f>AD5+IF((10^(-AD5)+Atot*(H_NH3*(1+K_NH3*10^(-AD5)/K_w))*RTL/(1+(H_NH3*(1+K_NH3*10^(-AD5)/K_w))*RTL)*(K_NH3*10^(-AD5)/K_w)/(1+K_NH3*10^(-AD5)/K_w)-Profile!B5*(H_SO2*(1+Ka_S1/10^(-AD5)+Ka_S1*Ka_S2/10^(-AD5)^2))*RTL/(1+(H_SO2*(1+Ka_S1/10^(-AD5)+Ka_S1*Ka_S2/10^(-AD5)^2))*RTL)*(Ka_S1*10^(-AD5)+2*Ka_S1*Ka_S2)/(10^(-AD5)^2+Ka_S1*10^(-AD5)+Ka_S1*Ka_S2)-Ntot-K_w/10^(-AD5)-Profile!C5*(10^(-AD5)+2*K_HSO4)/(10^(-AD5)+K_HSO4))&gt;0,1,-1)*7/2^29</f>
        <v/>
      </c>
      <c r="AF5" s="9">
        <f>AE5+IF((10^(-AE5)+Atot*(H_NH3*(1+K_NH3*10^(-AE5)/K_w))*RTL/(1+(H_NH3*(1+K_NH3*10^(-AE5)/K_w))*RTL)*(K_NH3*10^(-AE5)/K_w)/(1+K_NH3*10^(-AE5)/K_w)-Profile!B5*(H_SO2*(1+Ka_S1/10^(-AE5)+Ka_S1*Ka_S2/10^(-AE5)^2))*RTL/(1+(H_SO2*(1+Ka_S1/10^(-AE5)+Ka_S1*Ka_S2/10^(-AE5)^2))*RTL)*(Ka_S1*10^(-AE5)+2*Ka_S1*Ka_S2)/(10^(-AE5)^2+Ka_S1*10^(-AE5)+Ka_S1*Ka_S2)-Ntot-K_w/10^(-AE5)-Profile!C5*(10^(-AE5)+2*K_HSO4)/(10^(-AE5)+K_HSO4))&gt;0,1,-1)*7/2^30</f>
        <v/>
      </c>
      <c r="AG5" s="9">
        <f>AF5+IF((10^(-AF5)+Atot*(H_NH3*(1+K_NH3*10^(-AF5)/K_w))*RTL/(1+(H_NH3*(1+K_NH3*10^(-AF5)/K_w))*RTL)*(K_NH3*10^(-AF5)/K_w)/(1+K_NH3*10^(-AF5)/K_w)-Profile!B5*(H_SO2*(1+Ka_S1/10^(-AF5)+Ka_S1*Ka_S2/10^(-AF5)^2))*RTL/(1+(H_SO2*(1+Ka_S1/10^(-AF5)+Ka_S1*Ka_S2/10^(-AF5)^2))*RTL)*(Ka_S1*10^(-AF5)+2*Ka_S1*Ka_S2)/(10^(-AF5)^2+Ka_S1*10^(-AF5)+Ka_S1*Ka_S2)-Ntot-K_w/10^(-AF5)-Profile!C5*(10^(-AF5)+2*K_HSO4)/(10^(-AF5)+K_HSO4))&gt;0,1,-1)*7/2^31</f>
        <v/>
      </c>
      <c r="AH5" s="9">
        <f>AG5+IF((10^(-AG5)+Atot*(H_NH3*(1+K_NH3*10^(-AG5)/K_w))*RTL/(1+(H_NH3*(1+K_NH3*10^(-AG5)/K_w))*RTL)*(K_NH3*10^(-AG5)/K_w)/(1+K_NH3*10^(-AG5)/K_w)-Profile!B5*(H_SO2*(1+Ka_S1/10^(-AG5)+Ka_S1*Ka_S2/10^(-AG5)^2))*RTL/(1+(H_SO2*(1+Ka_S1/10^(-AG5)+Ka_S1*Ka_S2/10^(-AG5)^2))*RTL)*(Ka_S1*10^(-AG5)+2*Ka_S1*Ka_S2)/(10^(-AG5)^2+Ka_S1*10^(-AG5)+Ka_S1*Ka_S2)-Ntot-K_w/10^(-AG5)-Profile!C5*(10^(-AG5)+2*K_HSO4)/(10^(-AG5)+K_HSO4))&gt;0,1,-1)*7/2^32</f>
        <v/>
      </c>
      <c r="AI5" s="9">
        <f>AH5+IF((10^(-AH5)+Atot*(H_NH3*(1+K_NH3*10^(-AH5)/K_w))*RTL/(1+(H_NH3*(1+K_NH3*10^(-AH5)/K_w))*RTL)*(K_NH3*10^(-AH5)/K_w)/(1+K_NH3*10^(-AH5)/K_w)-Profile!B5*(H_SO2*(1+Ka_S1/10^(-AH5)+Ka_S1*Ka_S2/10^(-AH5)^2))*RTL/(1+(H_SO2*(1+Ka_S1/10^(-AH5)+Ka_S1*Ka_S2/10^(-AH5)^2))*RTL)*(Ka_S1*10^(-AH5)+2*Ka_S1*Ka_S2)/(10^(-AH5)^2+Ka_S1*10^(-AH5)+Ka_S1*Ka_S2)-Ntot-K_w/10^(-AH5)-Profile!C5*(10^(-AH5)+2*K_HSO4)/(10^(-AH5)+K_HSO4))&gt;0,1,-1)*7/2^33</f>
        <v/>
      </c>
      <c r="AJ5" s="9">
        <f>AI5+IF((10^(-AI5)+Atot*(H_NH3*(1+K_NH3*10^(-AI5)/K_w))*RTL/(1+(H_NH3*(1+K_NH3*10^(-AI5)/K_w))*RTL)*(K_NH3*10^(-AI5)/K_w)/(1+K_NH3*10^(-AI5)/K_w)-Profile!B5*(H_SO2*(1+Ka_S1/10^(-AI5)+Ka_S1*Ka_S2/10^(-AI5)^2))*RTL/(1+(H_SO2*(1+Ka_S1/10^(-AI5)+Ka_S1*Ka_S2/10^(-AI5)^2))*RTL)*(Ka_S1*10^(-AI5)+2*Ka_S1*Ka_S2)/(10^(-AI5)^2+Ka_S1*10^(-AI5)+Ka_S1*Ka_S2)-Ntot-K_w/10^(-AI5)-Profile!C5*(10^(-AI5)+2*K_HSO4)/(10^(-AI5)+K_HSO4))&gt;0,1,-1)*7/2^34</f>
        <v/>
      </c>
      <c r="AK5" s="9">
        <f>AJ5+IF((10^(-AJ5)+Atot*(H_NH3*(1+K_NH3*10^(-AJ5)/K_w))*RTL/(1+(H_NH3*(1+K_NH3*10^(-AJ5)/K_w))*RTL)*(K_NH3*10^(-AJ5)/K_w)/(1+K_NH3*10^(-AJ5)/K_w)-Profile!B5*(H_SO2*(1+Ka_S1/10^(-AJ5)+Ka_S1*Ka_S2/10^(-AJ5)^2))*RTL/(1+(H_SO2*(1+Ka_S1/10^(-AJ5)+Ka_S1*Ka_S2/10^(-AJ5)^2))*RTL)*(Ka_S1*10^(-AJ5)+2*Ka_S1*Ka_S2)/(10^(-AJ5)^2+Ka_S1*10^(-AJ5)+Ka_S1*Ka_S2)-Ntot-K_w/10^(-AJ5)-Profile!C5*(10^(-AJ5)+2*K_HSO4)/(10^(-AJ5)+K_HSO4))&gt;0,1,-1)*7/2^35</f>
        <v/>
      </c>
      <c r="AL5" s="9">
        <f>AK5+IF((10^(-AK5)+Atot*(H_NH3*(1+K_NH3*10^(-AK5)/K_w))*RTL/(1+(H_NH3*(1+K_NH3*10^(-AK5)/K_w))*RTL)*(K_NH3*10^(-AK5)/K_w)/(1+K_NH3*10^(-AK5)/K_w)-Profile!B5*(H_SO2*(1+Ka_S1/10^(-AK5)+Ka_S1*Ka_S2/10^(-AK5)^2))*RTL/(1+(H_SO2*(1+Ka_S1/10^(-AK5)+Ka_S1*Ka_S2/10^(-AK5)^2))*RTL)*(Ka_S1*10^(-AK5)+2*Ka_S1*Ka_S2)/(10^(-AK5)^2+Ka_S1*10^(-AK5)+Ka_S1*Ka_S2)-Ntot-K_w/10^(-AK5)-Profile!C5*(10^(-AK5)+2*K_HSO4)/(10^(-AK5)+K_HSO4))&gt;0,1,-1)*7/2^36</f>
        <v/>
      </c>
    </row>
    <row r="6">
      <c r="A6">
        <f>Profile!A6</f>
        <v/>
      </c>
      <c r="B6" t="n">
        <v>7</v>
      </c>
      <c r="C6" s="9">
        <f>B6+IF((10^(-B6)+Atot*(H_NH3*(1+K_NH3*10^(-B6)/K_w))*RTL/(1+(H_NH3*(1+K_NH3*10^(-B6)/K_w))*RTL)*(K_NH3*10^(-B6)/K_w)/(1+K_NH3*10^(-B6)/K_w)-Profile!B6*(H_SO2*(1+Ka_S1/10^(-B6)+Ka_S1*Ka_S2/10^(-B6)^2))*RTL/(1+(H_SO2*(1+Ka_S1/10^(-B6)+Ka_S1*Ka_S2/10^(-B6)^2))*RTL)*(Ka_S1*10^(-B6)+2*Ka_S1*Ka_S2)/(10^(-B6)^2+Ka_S1*10^(-B6)+Ka_S1*Ka_S2)-Ntot-K_w/10^(-B6)-Profile!C6*(10^(-B6)+2*K_HSO4)/(10^(-B6)+K_HSO4))&gt;0,1,-1)*7/2^1</f>
        <v/>
      </c>
      <c r="D6" s="9">
        <f>C6+IF((10^(-C6)+Atot*(H_NH3*(1+K_NH3*10^(-C6)/K_w))*RTL/(1+(H_NH3*(1+K_NH3*10^(-C6)/K_w))*RTL)*(K_NH3*10^(-C6)/K_w)/(1+K_NH3*10^(-C6)/K_w)-Profile!B6*(H_SO2*(1+Ka_S1/10^(-C6)+Ka_S1*Ka_S2/10^(-C6)^2))*RTL/(1+(H_SO2*(1+Ka_S1/10^(-C6)+Ka_S1*Ka_S2/10^(-C6)^2))*RTL)*(Ka_S1*10^(-C6)+2*Ka_S1*Ka_S2)/(10^(-C6)^2+Ka_S1*10^(-C6)+Ka_S1*Ka_S2)-Ntot-K_w/10^(-C6)-Profile!C6*(10^(-C6)+2*K_HSO4)/(10^(-C6)+K_HSO4))&gt;0,1,-1)*7/2^2</f>
        <v/>
      </c>
      <c r="E6" s="9">
        <f>D6+IF((10^(-D6)+Atot*(H_NH3*(1+K_NH3*10^(-D6)/K_w))*RTL/(1+(H_NH3*(1+K_NH3*10^(-D6)/K_w))*RTL)*(K_NH3*10^(-D6)/K_w)/(1+K_NH3*10^(-D6)/K_w)-Profile!B6*(H_SO2*(1+Ka_S1/10^(-D6)+Ka_S1*Ka_S2/10^(-D6)^2))*RTL/(1+(H_SO2*(1+Ka_S1/10^(-D6)+Ka_S1*Ka_S2/10^(-D6)^2))*RTL)*(Ka_S1*10^(-D6)+2*Ka_S1*Ka_S2)/(10^(-D6)^2+Ka_S1*10^(-D6)+Ka_S1*Ka_S2)-Ntot-K_w/10^(-D6)-Profile!C6*(10^(-D6)+2*K_HSO4)/(10^(-D6)+K_HSO4))&gt;0,1,-1)*7/2^3</f>
        <v/>
      </c>
      <c r="F6" s="9">
        <f>E6+IF((10^(-E6)+Atot*(H_NH3*(1+K_NH3*10^(-E6)/K_w))*RTL/(1+(H_NH3*(1+K_NH3*10^(-E6)/K_w))*RTL)*(K_NH3*10^(-E6)/K_w)/(1+K_NH3*10^(-E6)/K_w)-Profile!B6*(H_SO2*(1+Ka_S1/10^(-E6)+Ka_S1*Ka_S2/10^(-E6)^2))*RTL/(1+(H_SO2*(1+Ka_S1/10^(-E6)+Ka_S1*Ka_S2/10^(-E6)^2))*RTL)*(Ka_S1*10^(-E6)+2*Ka_S1*Ka_S2)/(10^(-E6)^2+Ka_S1*10^(-E6)+Ka_S1*Ka_S2)-Ntot-K_w/10^(-E6)-Profile!C6*(10^(-E6)+2*K_HSO4)/(10^(-E6)+K_HSO4))&gt;0,1,-1)*7/2^4</f>
        <v/>
      </c>
      <c r="G6" s="9">
        <f>F6+IF((10^(-F6)+Atot*(H_NH3*(1+K_NH3*10^(-F6)/K_w))*RTL/(1+(H_NH3*(1+K_NH3*10^(-F6)/K_w))*RTL)*(K_NH3*10^(-F6)/K_w)/(1+K_NH3*10^(-F6)/K_w)-Profile!B6*(H_SO2*(1+Ka_S1/10^(-F6)+Ka_S1*Ka_S2/10^(-F6)^2))*RTL/(1+(H_SO2*(1+Ka_S1/10^(-F6)+Ka_S1*Ka_S2/10^(-F6)^2))*RTL)*(Ka_S1*10^(-F6)+2*Ka_S1*Ka_S2)/(10^(-F6)^2+Ka_S1*10^(-F6)+Ka_S1*Ka_S2)-Ntot-K_w/10^(-F6)-Profile!C6*(10^(-F6)+2*K_HSO4)/(10^(-F6)+K_HSO4))&gt;0,1,-1)*7/2^5</f>
        <v/>
      </c>
      <c r="H6" s="9">
        <f>G6+IF((10^(-G6)+Atot*(H_NH3*(1+K_NH3*10^(-G6)/K_w))*RTL/(1+(H_NH3*(1+K_NH3*10^(-G6)/K_w))*RTL)*(K_NH3*10^(-G6)/K_w)/(1+K_NH3*10^(-G6)/K_w)-Profile!B6*(H_SO2*(1+Ka_S1/10^(-G6)+Ka_S1*Ka_S2/10^(-G6)^2))*RTL/(1+(H_SO2*(1+Ka_S1/10^(-G6)+Ka_S1*Ka_S2/10^(-G6)^2))*RTL)*(Ka_S1*10^(-G6)+2*Ka_S1*Ka_S2)/(10^(-G6)^2+Ka_S1*10^(-G6)+Ka_S1*Ka_S2)-Ntot-K_w/10^(-G6)-Profile!C6*(10^(-G6)+2*K_HSO4)/(10^(-G6)+K_HSO4))&gt;0,1,-1)*7/2^6</f>
        <v/>
      </c>
      <c r="I6" s="9">
        <f>H6+IF((10^(-H6)+Atot*(H_NH3*(1+K_NH3*10^(-H6)/K_w))*RTL/(1+(H_NH3*(1+K_NH3*10^(-H6)/K_w))*RTL)*(K_NH3*10^(-H6)/K_w)/(1+K_NH3*10^(-H6)/K_w)-Profile!B6*(H_SO2*(1+Ka_S1/10^(-H6)+Ka_S1*Ka_S2/10^(-H6)^2))*RTL/(1+(H_SO2*(1+Ka_S1/10^(-H6)+Ka_S1*Ka_S2/10^(-H6)^2))*RTL)*(Ka_S1*10^(-H6)+2*Ka_S1*Ka_S2)/(10^(-H6)^2+Ka_S1*10^(-H6)+Ka_S1*Ka_S2)-Ntot-K_w/10^(-H6)-Profile!C6*(10^(-H6)+2*K_HSO4)/(10^(-H6)+K_HSO4))&gt;0,1,-1)*7/2^7</f>
        <v/>
      </c>
      <c r="J6" s="9">
        <f>I6+IF((10^(-I6)+Atot*(H_NH3*(1+K_NH3*10^(-I6)/K_w))*RTL/(1+(H_NH3*(1+K_NH3*10^(-I6)/K_w))*RTL)*(K_NH3*10^(-I6)/K_w)/(1+K_NH3*10^(-I6)/K_w)-Profile!B6*(H_SO2*(1+Ka_S1/10^(-I6)+Ka_S1*Ka_S2/10^(-I6)^2))*RTL/(1+(H_SO2*(1+Ka_S1/10^(-I6)+Ka_S1*Ka_S2/10^(-I6)^2))*RTL)*(Ka_S1*10^(-I6)+2*Ka_S1*Ka_S2)/(10^(-I6)^2+Ka_S1*10^(-I6)+Ka_S1*Ka_S2)-Ntot-K_w/10^(-I6)-Profile!C6*(10^(-I6)+2*K_HSO4)/(10^(-I6)+K_HSO4))&gt;0,1,-1)*7/2^8</f>
        <v/>
      </c>
      <c r="K6" s="9">
        <f>J6+IF((10^(-J6)+Atot*(H_NH3*(1+K_NH3*10^(-J6)/K_w))*RTL/(1+(H_NH3*(1+K_NH3*10^(-J6)/K_w))*RTL)*(K_NH3*10^(-J6)/K_w)/(1+K_NH3*10^(-J6)/K_w)-Profile!B6*(H_SO2*(1+Ka_S1/10^(-J6)+Ka_S1*Ka_S2/10^(-J6)^2))*RTL/(1+(H_SO2*(1+Ka_S1/10^(-J6)+Ka_S1*Ka_S2/10^(-J6)^2))*RTL)*(Ka_S1*10^(-J6)+2*Ka_S1*Ka_S2)/(10^(-J6)^2+Ka_S1*10^(-J6)+Ka_S1*Ka_S2)-Ntot-K_w/10^(-J6)-Profile!C6*(10^(-J6)+2*K_HSO4)/(10^(-J6)+K_HSO4))&gt;0,1,-1)*7/2^9</f>
        <v/>
      </c>
      <c r="L6" s="9">
        <f>K6+IF((10^(-K6)+Atot*(H_NH3*(1+K_NH3*10^(-K6)/K_w))*RTL/(1+(H_NH3*(1+K_NH3*10^(-K6)/K_w))*RTL)*(K_NH3*10^(-K6)/K_w)/(1+K_NH3*10^(-K6)/K_w)-Profile!B6*(H_SO2*(1+Ka_S1/10^(-K6)+Ka_S1*Ka_S2/10^(-K6)^2))*RTL/(1+(H_SO2*(1+Ka_S1/10^(-K6)+Ka_S1*Ka_S2/10^(-K6)^2))*RTL)*(Ka_S1*10^(-K6)+2*Ka_S1*Ka_S2)/(10^(-K6)^2+Ka_S1*10^(-K6)+Ka_S1*Ka_S2)-Ntot-K_w/10^(-K6)-Profile!C6*(10^(-K6)+2*K_HSO4)/(10^(-K6)+K_HSO4))&gt;0,1,-1)*7/2^10</f>
        <v/>
      </c>
      <c r="M6" s="9">
        <f>L6+IF((10^(-L6)+Atot*(H_NH3*(1+K_NH3*10^(-L6)/K_w))*RTL/(1+(H_NH3*(1+K_NH3*10^(-L6)/K_w))*RTL)*(K_NH3*10^(-L6)/K_w)/(1+K_NH3*10^(-L6)/K_w)-Profile!B6*(H_SO2*(1+Ka_S1/10^(-L6)+Ka_S1*Ka_S2/10^(-L6)^2))*RTL/(1+(H_SO2*(1+Ka_S1/10^(-L6)+Ka_S1*Ka_S2/10^(-L6)^2))*RTL)*(Ka_S1*10^(-L6)+2*Ka_S1*Ka_S2)/(10^(-L6)^2+Ka_S1*10^(-L6)+Ka_S1*Ka_S2)-Ntot-K_w/10^(-L6)-Profile!C6*(10^(-L6)+2*K_HSO4)/(10^(-L6)+K_HSO4))&gt;0,1,-1)*7/2^11</f>
        <v/>
      </c>
      <c r="N6" s="9">
        <f>M6+IF((10^(-M6)+Atot*(H_NH3*(1+K_NH3*10^(-M6)/K_w))*RTL/(1+(H_NH3*(1+K_NH3*10^(-M6)/K_w))*RTL)*(K_NH3*10^(-M6)/K_w)/(1+K_NH3*10^(-M6)/K_w)-Profile!B6*(H_SO2*(1+Ka_S1/10^(-M6)+Ka_S1*Ka_S2/10^(-M6)^2))*RTL/(1+(H_SO2*(1+Ka_S1/10^(-M6)+Ka_S1*Ka_S2/10^(-M6)^2))*RTL)*(Ka_S1*10^(-M6)+2*Ka_S1*Ka_S2)/(10^(-M6)^2+Ka_S1*10^(-M6)+Ka_S1*Ka_S2)-Ntot-K_w/10^(-M6)-Profile!C6*(10^(-M6)+2*K_HSO4)/(10^(-M6)+K_HSO4))&gt;0,1,-1)*7/2^12</f>
        <v/>
      </c>
      <c r="O6" s="9">
        <f>N6+IF((10^(-N6)+Atot*(H_NH3*(1+K_NH3*10^(-N6)/K_w))*RTL/(1+(H_NH3*(1+K_NH3*10^(-N6)/K_w))*RTL)*(K_NH3*10^(-N6)/K_w)/(1+K_NH3*10^(-N6)/K_w)-Profile!B6*(H_SO2*(1+Ka_S1/10^(-N6)+Ka_S1*Ka_S2/10^(-N6)^2))*RTL/(1+(H_SO2*(1+Ka_S1/10^(-N6)+Ka_S1*Ka_S2/10^(-N6)^2))*RTL)*(Ka_S1*10^(-N6)+2*Ka_S1*Ka_S2)/(10^(-N6)^2+Ka_S1*10^(-N6)+Ka_S1*Ka_S2)-Ntot-K_w/10^(-N6)-Profile!C6*(10^(-N6)+2*K_HSO4)/(10^(-N6)+K_HSO4))&gt;0,1,-1)*7/2^13</f>
        <v/>
      </c>
      <c r="P6" s="9">
        <f>O6+IF((10^(-O6)+Atot*(H_NH3*(1+K_NH3*10^(-O6)/K_w))*RTL/(1+(H_NH3*(1+K_NH3*10^(-O6)/K_w))*RTL)*(K_NH3*10^(-O6)/K_w)/(1+K_NH3*10^(-O6)/K_w)-Profile!B6*(H_SO2*(1+Ka_S1/10^(-O6)+Ka_S1*Ka_S2/10^(-O6)^2))*RTL/(1+(H_SO2*(1+Ka_S1/10^(-O6)+Ka_S1*Ka_S2/10^(-O6)^2))*RTL)*(Ka_S1*10^(-O6)+2*Ka_S1*Ka_S2)/(10^(-O6)^2+Ka_S1*10^(-O6)+Ka_S1*Ka_S2)-Ntot-K_w/10^(-O6)-Profile!C6*(10^(-O6)+2*K_HSO4)/(10^(-O6)+K_HSO4))&gt;0,1,-1)*7/2^14</f>
        <v/>
      </c>
      <c r="Q6" s="9">
        <f>P6+IF((10^(-P6)+Atot*(H_NH3*(1+K_NH3*10^(-P6)/K_w))*RTL/(1+(H_NH3*(1+K_NH3*10^(-P6)/K_w))*RTL)*(K_NH3*10^(-P6)/K_w)/(1+K_NH3*10^(-P6)/K_w)-Profile!B6*(H_SO2*(1+Ka_S1/10^(-P6)+Ka_S1*Ka_S2/10^(-P6)^2))*RTL/(1+(H_SO2*(1+Ka_S1/10^(-P6)+Ka_S1*Ka_S2/10^(-P6)^2))*RTL)*(Ka_S1*10^(-P6)+2*Ka_S1*Ka_S2)/(10^(-P6)^2+Ka_S1*10^(-P6)+Ka_S1*Ka_S2)-Ntot-K_w/10^(-P6)-Profile!C6*(10^(-P6)+2*K_HSO4)/(10^(-P6)+K_HSO4))&gt;0,1,-1)*7/2^15</f>
        <v/>
      </c>
      <c r="R6" s="9">
        <f>Q6+IF((10^(-Q6)+Atot*(H_NH3*(1+K_NH3*10^(-Q6)/K_w))*RTL/(1+(H_NH3*(1+K_NH3*10^(-Q6)/K_w))*RTL)*(K_NH3*10^(-Q6)/K_w)/(1+K_NH3*10^(-Q6)/K_w)-Profile!B6*(H_SO2*(1+Ka_S1/10^(-Q6)+Ka_S1*Ka_S2/10^(-Q6)^2))*RTL/(1+(H_SO2*(1+Ka_S1/10^(-Q6)+Ka_S1*Ka_S2/10^(-Q6)^2))*RTL)*(Ka_S1*10^(-Q6)+2*Ka_S1*Ka_S2)/(10^(-Q6)^2+Ka_S1*10^(-Q6)+Ka_S1*Ka_S2)-Ntot-K_w/10^(-Q6)-Profile!C6*(10^(-Q6)+2*K_HSO4)/(10^(-Q6)+K_HSO4))&gt;0,1,-1)*7/2^16</f>
        <v/>
      </c>
      <c r="S6" s="9">
        <f>R6+IF((10^(-R6)+Atot*(H_NH3*(1+K_NH3*10^(-R6)/K_w))*RTL/(1+(H_NH3*(1+K_NH3*10^(-R6)/K_w))*RTL)*(K_NH3*10^(-R6)/K_w)/(1+K_NH3*10^(-R6)/K_w)-Profile!B6*(H_SO2*(1+Ka_S1/10^(-R6)+Ka_S1*Ka_S2/10^(-R6)^2))*RTL/(1+(H_SO2*(1+Ka_S1/10^(-R6)+Ka_S1*Ka_S2/10^(-R6)^2))*RTL)*(Ka_S1*10^(-R6)+2*Ka_S1*Ka_S2)/(10^(-R6)^2+Ka_S1*10^(-R6)+Ka_S1*Ka_S2)-Ntot-K_w/10^(-R6)-Profile!C6*(10^(-R6)+2*K_HSO4)/(10^(-R6)+K_HSO4))&gt;0,1,-1)*7/2^17</f>
        <v/>
      </c>
      <c r="T6" s="9">
        <f>S6+IF((10^(-S6)+Atot*(H_NH3*(1+K_NH3*10^(-S6)/K_w))*RTL/(1+(H_NH3*(1+K_NH3*10^(-S6)/K_w))*RTL)*(K_NH3*10^(-S6)/K_w)/(1+K_NH3*10^(-S6)/K_w)-Profile!B6*(H_SO2*(1+Ka_S1/10^(-S6)+Ka_S1*Ka_S2/10^(-S6)^2))*RTL/(1+(H_SO2*(1+Ka_S1/10^(-S6)+Ka_S1*Ka_S2/10^(-S6)^2))*RTL)*(Ka_S1*10^(-S6)+2*Ka_S1*Ka_S2)/(10^(-S6)^2+Ka_S1*10^(-S6)+Ka_S1*Ka_S2)-Ntot-K_w/10^(-S6)-Profile!C6*(10^(-S6)+2*K_HSO4)/(10^(-S6)+K_HSO4))&gt;0,1,-1)*7/2^18</f>
        <v/>
      </c>
      <c r="U6" s="9">
        <f>T6+IF((10^(-T6)+Atot*(H_NH3*(1+K_NH3*10^(-T6)/K_w))*RTL/(1+(H_NH3*(1+K_NH3*10^(-T6)/K_w))*RTL)*(K_NH3*10^(-T6)/K_w)/(1+K_NH3*10^(-T6)/K_w)-Profile!B6*(H_SO2*(1+Ka_S1/10^(-T6)+Ka_S1*Ka_S2/10^(-T6)^2))*RTL/(1+(H_SO2*(1+Ka_S1/10^(-T6)+Ka_S1*Ka_S2/10^(-T6)^2))*RTL)*(Ka_S1*10^(-T6)+2*Ka_S1*Ka_S2)/(10^(-T6)^2+Ka_S1*10^(-T6)+Ka_S1*Ka_S2)-Ntot-K_w/10^(-T6)-Profile!C6*(10^(-T6)+2*K_HSO4)/(10^(-T6)+K_HSO4))&gt;0,1,-1)*7/2^19</f>
        <v/>
      </c>
      <c r="V6" s="9">
        <f>U6+IF((10^(-U6)+Atot*(H_NH3*(1+K_NH3*10^(-U6)/K_w))*RTL/(1+(H_NH3*(1+K_NH3*10^(-U6)/K_w))*RTL)*(K_NH3*10^(-U6)/K_w)/(1+K_NH3*10^(-U6)/K_w)-Profile!B6*(H_SO2*(1+Ka_S1/10^(-U6)+Ka_S1*Ka_S2/10^(-U6)^2))*RTL/(1+(H_SO2*(1+Ka_S1/10^(-U6)+Ka_S1*Ka_S2/10^(-U6)^2))*RTL)*(Ka_S1*10^(-U6)+2*Ka_S1*Ka_S2)/(10^(-U6)^2+Ka_S1*10^(-U6)+Ka_S1*Ka_S2)-Ntot-K_w/10^(-U6)-Profile!C6*(10^(-U6)+2*K_HSO4)/(10^(-U6)+K_HSO4))&gt;0,1,-1)*7/2^20</f>
        <v/>
      </c>
      <c r="W6" s="9">
        <f>V6+IF((10^(-V6)+Atot*(H_NH3*(1+K_NH3*10^(-V6)/K_w))*RTL/(1+(H_NH3*(1+K_NH3*10^(-V6)/K_w))*RTL)*(K_NH3*10^(-V6)/K_w)/(1+K_NH3*10^(-V6)/K_w)-Profile!B6*(H_SO2*(1+Ka_S1/10^(-V6)+Ka_S1*Ka_S2/10^(-V6)^2))*RTL/(1+(H_SO2*(1+Ka_S1/10^(-V6)+Ka_S1*Ka_S2/10^(-V6)^2))*RTL)*(Ka_S1*10^(-V6)+2*Ka_S1*Ka_S2)/(10^(-V6)^2+Ka_S1*10^(-V6)+Ka_S1*Ka_S2)-Ntot-K_w/10^(-V6)-Profile!C6*(10^(-V6)+2*K_HSO4)/(10^(-V6)+K_HSO4))&gt;0,1,-1)*7/2^21</f>
        <v/>
      </c>
      <c r="X6" s="9">
        <f>W6+IF((10^(-W6)+Atot*(H_NH3*(1+K_NH3*10^(-W6)/K_w))*RTL/(1+(H_NH3*(1+K_NH3*10^(-W6)/K_w))*RTL)*(K_NH3*10^(-W6)/K_w)/(1+K_NH3*10^(-W6)/K_w)-Profile!B6*(H_SO2*(1+Ka_S1/10^(-W6)+Ka_S1*Ka_S2/10^(-W6)^2))*RTL/(1+(H_SO2*(1+Ka_S1/10^(-W6)+Ka_S1*Ka_S2/10^(-W6)^2))*RTL)*(Ka_S1*10^(-W6)+2*Ka_S1*Ka_S2)/(10^(-W6)^2+Ka_S1*10^(-W6)+Ka_S1*Ka_S2)-Ntot-K_w/10^(-W6)-Profile!C6*(10^(-W6)+2*K_HSO4)/(10^(-W6)+K_HSO4))&gt;0,1,-1)*7/2^22</f>
        <v/>
      </c>
      <c r="Y6" s="9">
        <f>X6+IF((10^(-X6)+Atot*(H_NH3*(1+K_NH3*10^(-X6)/K_w))*RTL/(1+(H_NH3*(1+K_NH3*10^(-X6)/K_w))*RTL)*(K_NH3*10^(-X6)/K_w)/(1+K_NH3*10^(-X6)/K_w)-Profile!B6*(H_SO2*(1+Ka_S1/10^(-X6)+Ka_S1*Ka_S2/10^(-X6)^2))*RTL/(1+(H_SO2*(1+Ka_S1/10^(-X6)+Ka_S1*Ka_S2/10^(-X6)^2))*RTL)*(Ka_S1*10^(-X6)+2*Ka_S1*Ka_S2)/(10^(-X6)^2+Ka_S1*10^(-X6)+Ka_S1*Ka_S2)-Ntot-K_w/10^(-X6)-Profile!C6*(10^(-X6)+2*K_HSO4)/(10^(-X6)+K_HSO4))&gt;0,1,-1)*7/2^23</f>
        <v/>
      </c>
      <c r="Z6" s="9">
        <f>Y6+IF((10^(-Y6)+Atot*(H_NH3*(1+K_NH3*10^(-Y6)/K_w))*RTL/(1+(H_NH3*(1+K_NH3*10^(-Y6)/K_w))*RTL)*(K_NH3*10^(-Y6)/K_w)/(1+K_NH3*10^(-Y6)/K_w)-Profile!B6*(H_SO2*(1+Ka_S1/10^(-Y6)+Ka_S1*Ka_S2/10^(-Y6)^2))*RTL/(1+(H_SO2*(1+Ka_S1/10^(-Y6)+Ka_S1*Ka_S2/10^(-Y6)^2))*RTL)*(Ka_S1*10^(-Y6)+2*Ka_S1*Ka_S2)/(10^(-Y6)^2+Ka_S1*10^(-Y6)+Ka_S1*Ka_S2)-Ntot-K_w/10^(-Y6)-Profile!C6*(10^(-Y6)+2*K_HSO4)/(10^(-Y6)+K_HSO4))&gt;0,1,-1)*7/2^24</f>
        <v/>
      </c>
      <c r="AA6" s="9">
        <f>Z6+IF((10^(-Z6)+Atot*(H_NH3*(1+K_NH3*10^(-Z6)/K_w))*RTL/(1+(H_NH3*(1+K_NH3*10^(-Z6)/K_w))*RTL)*(K_NH3*10^(-Z6)/K_w)/(1+K_NH3*10^(-Z6)/K_w)-Profile!B6*(H_SO2*(1+Ka_S1/10^(-Z6)+Ka_S1*Ka_S2/10^(-Z6)^2))*RTL/(1+(H_SO2*(1+Ka_S1/10^(-Z6)+Ka_S1*Ka_S2/10^(-Z6)^2))*RTL)*(Ka_S1*10^(-Z6)+2*Ka_S1*Ka_S2)/(10^(-Z6)^2+Ka_S1*10^(-Z6)+Ka_S1*Ka_S2)-Ntot-K_w/10^(-Z6)-Profile!C6*(10^(-Z6)+2*K_HSO4)/(10^(-Z6)+K_HSO4))&gt;0,1,-1)*7/2^25</f>
        <v/>
      </c>
      <c r="AB6" s="9">
        <f>AA6+IF((10^(-AA6)+Atot*(H_NH3*(1+K_NH3*10^(-AA6)/K_w))*RTL/(1+(H_NH3*(1+K_NH3*10^(-AA6)/K_w))*RTL)*(K_NH3*10^(-AA6)/K_w)/(1+K_NH3*10^(-AA6)/K_w)-Profile!B6*(H_SO2*(1+Ka_S1/10^(-AA6)+Ka_S1*Ka_S2/10^(-AA6)^2))*RTL/(1+(H_SO2*(1+Ka_S1/10^(-AA6)+Ka_S1*Ka_S2/10^(-AA6)^2))*RTL)*(Ka_S1*10^(-AA6)+2*Ka_S1*Ka_S2)/(10^(-AA6)^2+Ka_S1*10^(-AA6)+Ka_S1*Ka_S2)-Ntot-K_w/10^(-AA6)-Profile!C6*(10^(-AA6)+2*K_HSO4)/(10^(-AA6)+K_HSO4))&gt;0,1,-1)*7/2^26</f>
        <v/>
      </c>
      <c r="AC6" s="9">
        <f>AB6+IF((10^(-AB6)+Atot*(H_NH3*(1+K_NH3*10^(-AB6)/K_w))*RTL/(1+(H_NH3*(1+K_NH3*10^(-AB6)/K_w))*RTL)*(K_NH3*10^(-AB6)/K_w)/(1+K_NH3*10^(-AB6)/K_w)-Profile!B6*(H_SO2*(1+Ka_S1/10^(-AB6)+Ka_S1*Ka_S2/10^(-AB6)^2))*RTL/(1+(H_SO2*(1+Ka_S1/10^(-AB6)+Ka_S1*Ka_S2/10^(-AB6)^2))*RTL)*(Ka_S1*10^(-AB6)+2*Ka_S1*Ka_S2)/(10^(-AB6)^2+Ka_S1*10^(-AB6)+Ka_S1*Ka_S2)-Ntot-K_w/10^(-AB6)-Profile!C6*(10^(-AB6)+2*K_HSO4)/(10^(-AB6)+K_HSO4))&gt;0,1,-1)*7/2^27</f>
        <v/>
      </c>
      <c r="AD6" s="9">
        <f>AC6+IF((10^(-AC6)+Atot*(H_NH3*(1+K_NH3*10^(-AC6)/K_w))*RTL/(1+(H_NH3*(1+K_NH3*10^(-AC6)/K_w))*RTL)*(K_NH3*10^(-AC6)/K_w)/(1+K_NH3*10^(-AC6)/K_w)-Profile!B6*(H_SO2*(1+Ka_S1/10^(-AC6)+Ka_S1*Ka_S2/10^(-AC6)^2))*RTL/(1+(H_SO2*(1+Ka_S1/10^(-AC6)+Ka_S1*Ka_S2/10^(-AC6)^2))*RTL)*(Ka_S1*10^(-AC6)+2*Ka_S1*Ka_S2)/(10^(-AC6)^2+Ka_S1*10^(-AC6)+Ka_S1*Ka_S2)-Ntot-K_w/10^(-AC6)-Profile!C6*(10^(-AC6)+2*K_HSO4)/(10^(-AC6)+K_HSO4))&gt;0,1,-1)*7/2^28</f>
        <v/>
      </c>
      <c r="AE6" s="9">
        <f>AD6+IF((10^(-AD6)+Atot*(H_NH3*(1+K_NH3*10^(-AD6)/K_w))*RTL/(1+(H_NH3*(1+K_NH3*10^(-AD6)/K_w))*RTL)*(K_NH3*10^(-AD6)/K_w)/(1+K_NH3*10^(-AD6)/K_w)-Profile!B6*(H_SO2*(1+Ka_S1/10^(-AD6)+Ka_S1*Ka_S2/10^(-AD6)^2))*RTL/(1+(H_SO2*(1+Ka_S1/10^(-AD6)+Ka_S1*Ka_S2/10^(-AD6)^2))*RTL)*(Ka_S1*10^(-AD6)+2*Ka_S1*Ka_S2)/(10^(-AD6)^2+Ka_S1*10^(-AD6)+Ka_S1*Ka_S2)-Ntot-K_w/10^(-AD6)-Profile!C6*(10^(-AD6)+2*K_HSO4)/(10^(-AD6)+K_HSO4))&gt;0,1,-1)*7/2^29</f>
        <v/>
      </c>
      <c r="AF6" s="9">
        <f>AE6+IF((10^(-AE6)+Atot*(H_NH3*(1+K_NH3*10^(-AE6)/K_w))*RTL/(1+(H_NH3*(1+K_NH3*10^(-AE6)/K_w))*RTL)*(K_NH3*10^(-AE6)/K_w)/(1+K_NH3*10^(-AE6)/K_w)-Profile!B6*(H_SO2*(1+Ka_S1/10^(-AE6)+Ka_S1*Ka_S2/10^(-AE6)^2))*RTL/(1+(H_SO2*(1+Ka_S1/10^(-AE6)+Ka_S1*Ka_S2/10^(-AE6)^2))*RTL)*(Ka_S1*10^(-AE6)+2*Ka_S1*Ka_S2)/(10^(-AE6)^2+Ka_S1*10^(-AE6)+Ka_S1*Ka_S2)-Ntot-K_w/10^(-AE6)-Profile!C6*(10^(-AE6)+2*K_HSO4)/(10^(-AE6)+K_HSO4))&gt;0,1,-1)*7/2^30</f>
        <v/>
      </c>
      <c r="AG6" s="9">
        <f>AF6+IF((10^(-AF6)+Atot*(H_NH3*(1+K_NH3*10^(-AF6)/K_w))*RTL/(1+(H_NH3*(1+K_NH3*10^(-AF6)/K_w))*RTL)*(K_NH3*10^(-AF6)/K_w)/(1+K_NH3*10^(-AF6)/K_w)-Profile!B6*(H_SO2*(1+Ka_S1/10^(-AF6)+Ka_S1*Ka_S2/10^(-AF6)^2))*RTL/(1+(H_SO2*(1+Ka_S1/10^(-AF6)+Ka_S1*Ka_S2/10^(-AF6)^2))*RTL)*(Ka_S1*10^(-AF6)+2*Ka_S1*Ka_S2)/(10^(-AF6)^2+Ka_S1*10^(-AF6)+Ka_S1*Ka_S2)-Ntot-K_w/10^(-AF6)-Profile!C6*(10^(-AF6)+2*K_HSO4)/(10^(-AF6)+K_HSO4))&gt;0,1,-1)*7/2^31</f>
        <v/>
      </c>
      <c r="AH6" s="9">
        <f>AG6+IF((10^(-AG6)+Atot*(H_NH3*(1+K_NH3*10^(-AG6)/K_w))*RTL/(1+(H_NH3*(1+K_NH3*10^(-AG6)/K_w))*RTL)*(K_NH3*10^(-AG6)/K_w)/(1+K_NH3*10^(-AG6)/K_w)-Profile!B6*(H_SO2*(1+Ka_S1/10^(-AG6)+Ka_S1*Ka_S2/10^(-AG6)^2))*RTL/(1+(H_SO2*(1+Ka_S1/10^(-AG6)+Ka_S1*Ka_S2/10^(-AG6)^2))*RTL)*(Ka_S1*10^(-AG6)+2*Ka_S1*Ka_S2)/(10^(-AG6)^2+Ka_S1*10^(-AG6)+Ka_S1*Ka_S2)-Ntot-K_w/10^(-AG6)-Profile!C6*(10^(-AG6)+2*K_HSO4)/(10^(-AG6)+K_HSO4))&gt;0,1,-1)*7/2^32</f>
        <v/>
      </c>
      <c r="AI6" s="9">
        <f>AH6+IF((10^(-AH6)+Atot*(H_NH3*(1+K_NH3*10^(-AH6)/K_w))*RTL/(1+(H_NH3*(1+K_NH3*10^(-AH6)/K_w))*RTL)*(K_NH3*10^(-AH6)/K_w)/(1+K_NH3*10^(-AH6)/K_w)-Profile!B6*(H_SO2*(1+Ka_S1/10^(-AH6)+Ka_S1*Ka_S2/10^(-AH6)^2))*RTL/(1+(H_SO2*(1+Ka_S1/10^(-AH6)+Ka_S1*Ka_S2/10^(-AH6)^2))*RTL)*(Ka_S1*10^(-AH6)+2*Ka_S1*Ka_S2)/(10^(-AH6)^2+Ka_S1*10^(-AH6)+Ka_S1*Ka_S2)-Ntot-K_w/10^(-AH6)-Profile!C6*(10^(-AH6)+2*K_HSO4)/(10^(-AH6)+K_HSO4))&gt;0,1,-1)*7/2^33</f>
        <v/>
      </c>
      <c r="AJ6" s="9">
        <f>AI6+IF((10^(-AI6)+Atot*(H_NH3*(1+K_NH3*10^(-AI6)/K_w))*RTL/(1+(H_NH3*(1+K_NH3*10^(-AI6)/K_w))*RTL)*(K_NH3*10^(-AI6)/K_w)/(1+K_NH3*10^(-AI6)/K_w)-Profile!B6*(H_SO2*(1+Ka_S1/10^(-AI6)+Ka_S1*Ka_S2/10^(-AI6)^2))*RTL/(1+(H_SO2*(1+Ka_S1/10^(-AI6)+Ka_S1*Ka_S2/10^(-AI6)^2))*RTL)*(Ka_S1*10^(-AI6)+2*Ka_S1*Ka_S2)/(10^(-AI6)^2+Ka_S1*10^(-AI6)+Ka_S1*Ka_S2)-Ntot-K_w/10^(-AI6)-Profile!C6*(10^(-AI6)+2*K_HSO4)/(10^(-AI6)+K_HSO4))&gt;0,1,-1)*7/2^34</f>
        <v/>
      </c>
      <c r="AK6" s="9">
        <f>AJ6+IF((10^(-AJ6)+Atot*(H_NH3*(1+K_NH3*10^(-AJ6)/K_w))*RTL/(1+(H_NH3*(1+K_NH3*10^(-AJ6)/K_w))*RTL)*(K_NH3*10^(-AJ6)/K_w)/(1+K_NH3*10^(-AJ6)/K_w)-Profile!B6*(H_SO2*(1+Ka_S1/10^(-AJ6)+Ka_S1*Ka_S2/10^(-AJ6)^2))*RTL/(1+(H_SO2*(1+Ka_S1/10^(-AJ6)+Ka_S1*Ka_S2/10^(-AJ6)^2))*RTL)*(Ka_S1*10^(-AJ6)+2*Ka_S1*Ka_S2)/(10^(-AJ6)^2+Ka_S1*10^(-AJ6)+Ka_S1*Ka_S2)-Ntot-K_w/10^(-AJ6)-Profile!C6*(10^(-AJ6)+2*K_HSO4)/(10^(-AJ6)+K_HSO4))&gt;0,1,-1)*7/2^35</f>
        <v/>
      </c>
      <c r="AL6" s="9">
        <f>AK6+IF((10^(-AK6)+Atot*(H_NH3*(1+K_NH3*10^(-AK6)/K_w))*RTL/(1+(H_NH3*(1+K_NH3*10^(-AK6)/K_w))*RTL)*(K_NH3*10^(-AK6)/K_w)/(1+K_NH3*10^(-AK6)/K_w)-Profile!B6*(H_SO2*(1+Ka_S1/10^(-AK6)+Ka_S1*Ka_S2/10^(-AK6)^2))*RTL/(1+(H_SO2*(1+Ka_S1/10^(-AK6)+Ka_S1*Ka_S2/10^(-AK6)^2))*RTL)*(Ka_S1*10^(-AK6)+2*Ka_S1*Ka_S2)/(10^(-AK6)^2+Ka_S1*10^(-AK6)+Ka_S1*Ka_S2)-Ntot-K_w/10^(-AK6)-Profile!C6*(10^(-AK6)+2*K_HSO4)/(10^(-AK6)+K_HSO4))&gt;0,1,-1)*7/2^36</f>
        <v/>
      </c>
    </row>
    <row r="7">
      <c r="A7">
        <f>Profile!A7</f>
        <v/>
      </c>
      <c r="B7" t="n">
        <v>7</v>
      </c>
      <c r="C7" s="9">
        <f>B7+IF((10^(-B7)+Atot*(H_NH3*(1+K_NH3*10^(-B7)/K_w))*RTL/(1+(H_NH3*(1+K_NH3*10^(-B7)/K_w))*RTL)*(K_NH3*10^(-B7)/K_w)/(1+K_NH3*10^(-B7)/K_w)-Profile!B7*(H_SO2*(1+Ka_S1/10^(-B7)+Ka_S1*Ka_S2/10^(-B7)^2))*RTL/(1+(H_SO2*(1+Ka_S1/10^(-B7)+Ka_S1*Ka_S2/10^(-B7)^2))*RTL)*(Ka_S1*10^(-B7)+2*Ka_S1*Ka_S2)/(10^(-B7)^2+Ka_S1*10^(-B7)+Ka_S1*Ka_S2)-Ntot-K_w/10^(-B7)-Profile!C7*(10^(-B7)+2*K_HSO4)/(10^(-B7)+K_HSO4))&gt;0,1,-1)*7/2^1</f>
        <v/>
      </c>
      <c r="D7" s="9">
        <f>C7+IF((10^(-C7)+Atot*(H_NH3*(1+K_NH3*10^(-C7)/K_w))*RTL/(1+(H_NH3*(1+K_NH3*10^(-C7)/K_w))*RTL)*(K_NH3*10^(-C7)/K_w)/(1+K_NH3*10^(-C7)/K_w)-Profile!B7*(H_SO2*(1+Ka_S1/10^(-C7)+Ka_S1*Ka_S2/10^(-C7)^2))*RTL/(1+(H_SO2*(1+Ka_S1/10^(-C7)+Ka_S1*Ka_S2/10^(-C7)^2))*RTL)*(Ka_S1*10^(-C7)+2*Ka_S1*Ka_S2)/(10^(-C7)^2+Ka_S1*10^(-C7)+Ka_S1*Ka_S2)-Ntot-K_w/10^(-C7)-Profile!C7*(10^(-C7)+2*K_HSO4)/(10^(-C7)+K_HSO4))&gt;0,1,-1)*7/2^2</f>
        <v/>
      </c>
      <c r="E7" s="9">
        <f>D7+IF((10^(-D7)+Atot*(H_NH3*(1+K_NH3*10^(-D7)/K_w))*RTL/(1+(H_NH3*(1+K_NH3*10^(-D7)/K_w))*RTL)*(K_NH3*10^(-D7)/K_w)/(1+K_NH3*10^(-D7)/K_w)-Profile!B7*(H_SO2*(1+Ka_S1/10^(-D7)+Ka_S1*Ka_S2/10^(-D7)^2))*RTL/(1+(H_SO2*(1+Ka_S1/10^(-D7)+Ka_S1*Ka_S2/10^(-D7)^2))*RTL)*(Ka_S1*10^(-D7)+2*Ka_S1*Ka_S2)/(10^(-D7)^2+Ka_S1*10^(-D7)+Ka_S1*Ka_S2)-Ntot-K_w/10^(-D7)-Profile!C7*(10^(-D7)+2*K_HSO4)/(10^(-D7)+K_HSO4))&gt;0,1,-1)*7/2^3</f>
        <v/>
      </c>
      <c r="F7" s="9">
        <f>E7+IF((10^(-E7)+Atot*(H_NH3*(1+K_NH3*10^(-E7)/K_w))*RTL/(1+(H_NH3*(1+K_NH3*10^(-E7)/K_w))*RTL)*(K_NH3*10^(-E7)/K_w)/(1+K_NH3*10^(-E7)/K_w)-Profile!B7*(H_SO2*(1+Ka_S1/10^(-E7)+Ka_S1*Ka_S2/10^(-E7)^2))*RTL/(1+(H_SO2*(1+Ka_S1/10^(-E7)+Ka_S1*Ka_S2/10^(-E7)^2))*RTL)*(Ka_S1*10^(-E7)+2*Ka_S1*Ka_S2)/(10^(-E7)^2+Ka_S1*10^(-E7)+Ka_S1*Ka_S2)-Ntot-K_w/10^(-E7)-Profile!C7*(10^(-E7)+2*K_HSO4)/(10^(-E7)+K_HSO4))&gt;0,1,-1)*7/2^4</f>
        <v/>
      </c>
      <c r="G7" s="9">
        <f>F7+IF((10^(-F7)+Atot*(H_NH3*(1+K_NH3*10^(-F7)/K_w))*RTL/(1+(H_NH3*(1+K_NH3*10^(-F7)/K_w))*RTL)*(K_NH3*10^(-F7)/K_w)/(1+K_NH3*10^(-F7)/K_w)-Profile!B7*(H_SO2*(1+Ka_S1/10^(-F7)+Ka_S1*Ka_S2/10^(-F7)^2))*RTL/(1+(H_SO2*(1+Ka_S1/10^(-F7)+Ka_S1*Ka_S2/10^(-F7)^2))*RTL)*(Ka_S1*10^(-F7)+2*Ka_S1*Ka_S2)/(10^(-F7)^2+Ka_S1*10^(-F7)+Ka_S1*Ka_S2)-Ntot-K_w/10^(-F7)-Profile!C7*(10^(-F7)+2*K_HSO4)/(10^(-F7)+K_HSO4))&gt;0,1,-1)*7/2^5</f>
        <v/>
      </c>
      <c r="H7" s="9">
        <f>G7+IF((10^(-G7)+Atot*(H_NH3*(1+K_NH3*10^(-G7)/K_w))*RTL/(1+(H_NH3*(1+K_NH3*10^(-G7)/K_w))*RTL)*(K_NH3*10^(-G7)/K_w)/(1+K_NH3*10^(-G7)/K_w)-Profile!B7*(H_SO2*(1+Ka_S1/10^(-G7)+Ka_S1*Ka_S2/10^(-G7)^2))*RTL/(1+(H_SO2*(1+Ka_S1/10^(-G7)+Ka_S1*Ka_S2/10^(-G7)^2))*RTL)*(Ka_S1*10^(-G7)+2*Ka_S1*Ka_S2)/(10^(-G7)^2+Ka_S1*10^(-G7)+Ka_S1*Ka_S2)-Ntot-K_w/10^(-G7)-Profile!C7*(10^(-G7)+2*K_HSO4)/(10^(-G7)+K_HSO4))&gt;0,1,-1)*7/2^6</f>
        <v/>
      </c>
      <c r="I7" s="9">
        <f>H7+IF((10^(-H7)+Atot*(H_NH3*(1+K_NH3*10^(-H7)/K_w))*RTL/(1+(H_NH3*(1+K_NH3*10^(-H7)/K_w))*RTL)*(K_NH3*10^(-H7)/K_w)/(1+K_NH3*10^(-H7)/K_w)-Profile!B7*(H_SO2*(1+Ka_S1/10^(-H7)+Ka_S1*Ka_S2/10^(-H7)^2))*RTL/(1+(H_SO2*(1+Ka_S1/10^(-H7)+Ka_S1*Ka_S2/10^(-H7)^2))*RTL)*(Ka_S1*10^(-H7)+2*Ka_S1*Ka_S2)/(10^(-H7)^2+Ka_S1*10^(-H7)+Ka_S1*Ka_S2)-Ntot-K_w/10^(-H7)-Profile!C7*(10^(-H7)+2*K_HSO4)/(10^(-H7)+K_HSO4))&gt;0,1,-1)*7/2^7</f>
        <v/>
      </c>
      <c r="J7" s="9">
        <f>I7+IF((10^(-I7)+Atot*(H_NH3*(1+K_NH3*10^(-I7)/K_w))*RTL/(1+(H_NH3*(1+K_NH3*10^(-I7)/K_w))*RTL)*(K_NH3*10^(-I7)/K_w)/(1+K_NH3*10^(-I7)/K_w)-Profile!B7*(H_SO2*(1+Ka_S1/10^(-I7)+Ka_S1*Ka_S2/10^(-I7)^2))*RTL/(1+(H_SO2*(1+Ka_S1/10^(-I7)+Ka_S1*Ka_S2/10^(-I7)^2))*RTL)*(Ka_S1*10^(-I7)+2*Ka_S1*Ka_S2)/(10^(-I7)^2+Ka_S1*10^(-I7)+Ka_S1*Ka_S2)-Ntot-K_w/10^(-I7)-Profile!C7*(10^(-I7)+2*K_HSO4)/(10^(-I7)+K_HSO4))&gt;0,1,-1)*7/2^8</f>
        <v/>
      </c>
      <c r="K7" s="9">
        <f>J7+IF((10^(-J7)+Atot*(H_NH3*(1+K_NH3*10^(-J7)/K_w))*RTL/(1+(H_NH3*(1+K_NH3*10^(-J7)/K_w))*RTL)*(K_NH3*10^(-J7)/K_w)/(1+K_NH3*10^(-J7)/K_w)-Profile!B7*(H_SO2*(1+Ka_S1/10^(-J7)+Ka_S1*Ka_S2/10^(-J7)^2))*RTL/(1+(H_SO2*(1+Ka_S1/10^(-J7)+Ka_S1*Ka_S2/10^(-J7)^2))*RTL)*(Ka_S1*10^(-J7)+2*Ka_S1*Ka_S2)/(10^(-J7)^2+Ka_S1*10^(-J7)+Ka_S1*Ka_S2)-Ntot-K_w/10^(-J7)-Profile!C7*(10^(-J7)+2*K_HSO4)/(10^(-J7)+K_HSO4))&gt;0,1,-1)*7/2^9</f>
        <v/>
      </c>
      <c r="L7" s="9">
        <f>K7+IF((10^(-K7)+Atot*(H_NH3*(1+K_NH3*10^(-K7)/K_w))*RTL/(1+(H_NH3*(1+K_NH3*10^(-K7)/K_w))*RTL)*(K_NH3*10^(-K7)/K_w)/(1+K_NH3*10^(-K7)/K_w)-Profile!B7*(H_SO2*(1+Ka_S1/10^(-K7)+Ka_S1*Ka_S2/10^(-K7)^2))*RTL/(1+(H_SO2*(1+Ka_S1/10^(-K7)+Ka_S1*Ka_S2/10^(-K7)^2))*RTL)*(Ka_S1*10^(-K7)+2*Ka_S1*Ka_S2)/(10^(-K7)^2+Ka_S1*10^(-K7)+Ka_S1*Ka_S2)-Ntot-K_w/10^(-K7)-Profile!C7*(10^(-K7)+2*K_HSO4)/(10^(-K7)+K_HSO4))&gt;0,1,-1)*7/2^10</f>
        <v/>
      </c>
      <c r="M7" s="9">
        <f>L7+IF((10^(-L7)+Atot*(H_NH3*(1+K_NH3*10^(-L7)/K_w))*RTL/(1+(H_NH3*(1+K_NH3*10^(-L7)/K_w))*RTL)*(K_NH3*10^(-L7)/K_w)/(1+K_NH3*10^(-L7)/K_w)-Profile!B7*(H_SO2*(1+Ka_S1/10^(-L7)+Ka_S1*Ka_S2/10^(-L7)^2))*RTL/(1+(H_SO2*(1+Ka_S1/10^(-L7)+Ka_S1*Ka_S2/10^(-L7)^2))*RTL)*(Ka_S1*10^(-L7)+2*Ka_S1*Ka_S2)/(10^(-L7)^2+Ka_S1*10^(-L7)+Ka_S1*Ka_S2)-Ntot-K_w/10^(-L7)-Profile!C7*(10^(-L7)+2*K_HSO4)/(10^(-L7)+K_HSO4))&gt;0,1,-1)*7/2^11</f>
        <v/>
      </c>
      <c r="N7" s="9">
        <f>M7+IF((10^(-M7)+Atot*(H_NH3*(1+K_NH3*10^(-M7)/K_w))*RTL/(1+(H_NH3*(1+K_NH3*10^(-M7)/K_w))*RTL)*(K_NH3*10^(-M7)/K_w)/(1+K_NH3*10^(-M7)/K_w)-Profile!B7*(H_SO2*(1+Ka_S1/10^(-M7)+Ka_S1*Ka_S2/10^(-M7)^2))*RTL/(1+(H_SO2*(1+Ka_S1/10^(-M7)+Ka_S1*Ka_S2/10^(-M7)^2))*RTL)*(Ka_S1*10^(-M7)+2*Ka_S1*Ka_S2)/(10^(-M7)^2+Ka_S1*10^(-M7)+Ka_S1*Ka_S2)-Ntot-K_w/10^(-M7)-Profile!C7*(10^(-M7)+2*K_HSO4)/(10^(-M7)+K_HSO4))&gt;0,1,-1)*7/2^12</f>
        <v/>
      </c>
      <c r="O7" s="9">
        <f>N7+IF((10^(-N7)+Atot*(H_NH3*(1+K_NH3*10^(-N7)/K_w))*RTL/(1+(H_NH3*(1+K_NH3*10^(-N7)/K_w))*RTL)*(K_NH3*10^(-N7)/K_w)/(1+K_NH3*10^(-N7)/K_w)-Profile!B7*(H_SO2*(1+Ka_S1/10^(-N7)+Ka_S1*Ka_S2/10^(-N7)^2))*RTL/(1+(H_SO2*(1+Ka_S1/10^(-N7)+Ka_S1*Ka_S2/10^(-N7)^2))*RTL)*(Ka_S1*10^(-N7)+2*Ka_S1*Ka_S2)/(10^(-N7)^2+Ka_S1*10^(-N7)+Ka_S1*Ka_S2)-Ntot-K_w/10^(-N7)-Profile!C7*(10^(-N7)+2*K_HSO4)/(10^(-N7)+K_HSO4))&gt;0,1,-1)*7/2^13</f>
        <v/>
      </c>
      <c r="P7" s="9">
        <f>O7+IF((10^(-O7)+Atot*(H_NH3*(1+K_NH3*10^(-O7)/K_w))*RTL/(1+(H_NH3*(1+K_NH3*10^(-O7)/K_w))*RTL)*(K_NH3*10^(-O7)/K_w)/(1+K_NH3*10^(-O7)/K_w)-Profile!B7*(H_SO2*(1+Ka_S1/10^(-O7)+Ka_S1*Ka_S2/10^(-O7)^2))*RTL/(1+(H_SO2*(1+Ka_S1/10^(-O7)+Ka_S1*Ka_S2/10^(-O7)^2))*RTL)*(Ka_S1*10^(-O7)+2*Ka_S1*Ka_S2)/(10^(-O7)^2+Ka_S1*10^(-O7)+Ka_S1*Ka_S2)-Ntot-K_w/10^(-O7)-Profile!C7*(10^(-O7)+2*K_HSO4)/(10^(-O7)+K_HSO4))&gt;0,1,-1)*7/2^14</f>
        <v/>
      </c>
      <c r="Q7" s="9">
        <f>P7+IF((10^(-P7)+Atot*(H_NH3*(1+K_NH3*10^(-P7)/K_w))*RTL/(1+(H_NH3*(1+K_NH3*10^(-P7)/K_w))*RTL)*(K_NH3*10^(-P7)/K_w)/(1+K_NH3*10^(-P7)/K_w)-Profile!B7*(H_SO2*(1+Ka_S1/10^(-P7)+Ka_S1*Ka_S2/10^(-P7)^2))*RTL/(1+(H_SO2*(1+Ka_S1/10^(-P7)+Ka_S1*Ka_S2/10^(-P7)^2))*RTL)*(Ka_S1*10^(-P7)+2*Ka_S1*Ka_S2)/(10^(-P7)^2+Ka_S1*10^(-P7)+Ka_S1*Ka_S2)-Ntot-K_w/10^(-P7)-Profile!C7*(10^(-P7)+2*K_HSO4)/(10^(-P7)+K_HSO4))&gt;0,1,-1)*7/2^15</f>
        <v/>
      </c>
      <c r="R7" s="9">
        <f>Q7+IF((10^(-Q7)+Atot*(H_NH3*(1+K_NH3*10^(-Q7)/K_w))*RTL/(1+(H_NH3*(1+K_NH3*10^(-Q7)/K_w))*RTL)*(K_NH3*10^(-Q7)/K_w)/(1+K_NH3*10^(-Q7)/K_w)-Profile!B7*(H_SO2*(1+Ka_S1/10^(-Q7)+Ka_S1*Ka_S2/10^(-Q7)^2))*RTL/(1+(H_SO2*(1+Ka_S1/10^(-Q7)+Ka_S1*Ka_S2/10^(-Q7)^2))*RTL)*(Ka_S1*10^(-Q7)+2*Ka_S1*Ka_S2)/(10^(-Q7)^2+Ka_S1*10^(-Q7)+Ka_S1*Ka_S2)-Ntot-K_w/10^(-Q7)-Profile!C7*(10^(-Q7)+2*K_HSO4)/(10^(-Q7)+K_HSO4))&gt;0,1,-1)*7/2^16</f>
        <v/>
      </c>
      <c r="S7" s="9">
        <f>R7+IF((10^(-R7)+Atot*(H_NH3*(1+K_NH3*10^(-R7)/K_w))*RTL/(1+(H_NH3*(1+K_NH3*10^(-R7)/K_w))*RTL)*(K_NH3*10^(-R7)/K_w)/(1+K_NH3*10^(-R7)/K_w)-Profile!B7*(H_SO2*(1+Ka_S1/10^(-R7)+Ka_S1*Ka_S2/10^(-R7)^2))*RTL/(1+(H_SO2*(1+Ka_S1/10^(-R7)+Ka_S1*Ka_S2/10^(-R7)^2))*RTL)*(Ka_S1*10^(-R7)+2*Ka_S1*Ka_S2)/(10^(-R7)^2+Ka_S1*10^(-R7)+Ka_S1*Ka_S2)-Ntot-K_w/10^(-R7)-Profile!C7*(10^(-R7)+2*K_HSO4)/(10^(-R7)+K_HSO4))&gt;0,1,-1)*7/2^17</f>
        <v/>
      </c>
      <c r="T7" s="9">
        <f>S7+IF((10^(-S7)+Atot*(H_NH3*(1+K_NH3*10^(-S7)/K_w))*RTL/(1+(H_NH3*(1+K_NH3*10^(-S7)/K_w))*RTL)*(K_NH3*10^(-S7)/K_w)/(1+K_NH3*10^(-S7)/K_w)-Profile!B7*(H_SO2*(1+Ka_S1/10^(-S7)+Ka_S1*Ka_S2/10^(-S7)^2))*RTL/(1+(H_SO2*(1+Ka_S1/10^(-S7)+Ka_S1*Ka_S2/10^(-S7)^2))*RTL)*(Ka_S1*10^(-S7)+2*Ka_S1*Ka_S2)/(10^(-S7)^2+Ka_S1*10^(-S7)+Ka_S1*Ka_S2)-Ntot-K_w/10^(-S7)-Profile!C7*(10^(-S7)+2*K_HSO4)/(10^(-S7)+K_HSO4))&gt;0,1,-1)*7/2^18</f>
        <v/>
      </c>
      <c r="U7" s="9">
        <f>T7+IF((10^(-T7)+Atot*(H_NH3*(1+K_NH3*10^(-T7)/K_w))*RTL/(1+(H_NH3*(1+K_NH3*10^(-T7)/K_w))*RTL)*(K_NH3*10^(-T7)/K_w)/(1+K_NH3*10^(-T7)/K_w)-Profile!B7*(H_SO2*(1+Ka_S1/10^(-T7)+Ka_S1*Ka_S2/10^(-T7)^2))*RTL/(1+(H_SO2*(1+Ka_S1/10^(-T7)+Ka_S1*Ka_S2/10^(-T7)^2))*RTL)*(Ka_S1*10^(-T7)+2*Ka_S1*Ka_S2)/(10^(-T7)^2+Ka_S1*10^(-T7)+Ka_S1*Ka_S2)-Ntot-K_w/10^(-T7)-Profile!C7*(10^(-T7)+2*K_HSO4)/(10^(-T7)+K_HSO4))&gt;0,1,-1)*7/2^19</f>
        <v/>
      </c>
      <c r="V7" s="9">
        <f>U7+IF((10^(-U7)+Atot*(H_NH3*(1+K_NH3*10^(-U7)/K_w))*RTL/(1+(H_NH3*(1+K_NH3*10^(-U7)/K_w))*RTL)*(K_NH3*10^(-U7)/K_w)/(1+K_NH3*10^(-U7)/K_w)-Profile!B7*(H_SO2*(1+Ka_S1/10^(-U7)+Ka_S1*Ka_S2/10^(-U7)^2))*RTL/(1+(H_SO2*(1+Ka_S1/10^(-U7)+Ka_S1*Ka_S2/10^(-U7)^2))*RTL)*(Ka_S1*10^(-U7)+2*Ka_S1*Ka_S2)/(10^(-U7)^2+Ka_S1*10^(-U7)+Ka_S1*Ka_S2)-Ntot-K_w/10^(-U7)-Profile!C7*(10^(-U7)+2*K_HSO4)/(10^(-U7)+K_HSO4))&gt;0,1,-1)*7/2^20</f>
        <v/>
      </c>
      <c r="W7" s="9">
        <f>V7+IF((10^(-V7)+Atot*(H_NH3*(1+K_NH3*10^(-V7)/K_w))*RTL/(1+(H_NH3*(1+K_NH3*10^(-V7)/K_w))*RTL)*(K_NH3*10^(-V7)/K_w)/(1+K_NH3*10^(-V7)/K_w)-Profile!B7*(H_SO2*(1+Ka_S1/10^(-V7)+Ka_S1*Ka_S2/10^(-V7)^2))*RTL/(1+(H_SO2*(1+Ka_S1/10^(-V7)+Ka_S1*Ka_S2/10^(-V7)^2))*RTL)*(Ka_S1*10^(-V7)+2*Ka_S1*Ka_S2)/(10^(-V7)^2+Ka_S1*10^(-V7)+Ka_S1*Ka_S2)-Ntot-K_w/10^(-V7)-Profile!C7*(10^(-V7)+2*K_HSO4)/(10^(-V7)+K_HSO4))&gt;0,1,-1)*7/2^21</f>
        <v/>
      </c>
      <c r="X7" s="9">
        <f>W7+IF((10^(-W7)+Atot*(H_NH3*(1+K_NH3*10^(-W7)/K_w))*RTL/(1+(H_NH3*(1+K_NH3*10^(-W7)/K_w))*RTL)*(K_NH3*10^(-W7)/K_w)/(1+K_NH3*10^(-W7)/K_w)-Profile!B7*(H_SO2*(1+Ka_S1/10^(-W7)+Ka_S1*Ka_S2/10^(-W7)^2))*RTL/(1+(H_SO2*(1+Ka_S1/10^(-W7)+Ka_S1*Ka_S2/10^(-W7)^2))*RTL)*(Ka_S1*10^(-W7)+2*Ka_S1*Ka_S2)/(10^(-W7)^2+Ka_S1*10^(-W7)+Ka_S1*Ka_S2)-Ntot-K_w/10^(-W7)-Profile!C7*(10^(-W7)+2*K_HSO4)/(10^(-W7)+K_HSO4))&gt;0,1,-1)*7/2^22</f>
        <v/>
      </c>
      <c r="Y7" s="9">
        <f>X7+IF((10^(-X7)+Atot*(H_NH3*(1+K_NH3*10^(-X7)/K_w))*RTL/(1+(H_NH3*(1+K_NH3*10^(-X7)/K_w))*RTL)*(K_NH3*10^(-X7)/K_w)/(1+K_NH3*10^(-X7)/K_w)-Profile!B7*(H_SO2*(1+Ka_S1/10^(-X7)+Ka_S1*Ka_S2/10^(-X7)^2))*RTL/(1+(H_SO2*(1+Ka_S1/10^(-X7)+Ka_S1*Ka_S2/10^(-X7)^2))*RTL)*(Ka_S1*10^(-X7)+2*Ka_S1*Ka_S2)/(10^(-X7)^2+Ka_S1*10^(-X7)+Ka_S1*Ka_S2)-Ntot-K_w/10^(-X7)-Profile!C7*(10^(-X7)+2*K_HSO4)/(10^(-X7)+K_HSO4))&gt;0,1,-1)*7/2^23</f>
        <v/>
      </c>
      <c r="Z7" s="9">
        <f>Y7+IF((10^(-Y7)+Atot*(H_NH3*(1+K_NH3*10^(-Y7)/K_w))*RTL/(1+(H_NH3*(1+K_NH3*10^(-Y7)/K_w))*RTL)*(K_NH3*10^(-Y7)/K_w)/(1+K_NH3*10^(-Y7)/K_w)-Profile!B7*(H_SO2*(1+Ka_S1/10^(-Y7)+Ka_S1*Ka_S2/10^(-Y7)^2))*RTL/(1+(H_SO2*(1+Ka_S1/10^(-Y7)+Ka_S1*Ka_S2/10^(-Y7)^2))*RTL)*(Ka_S1*10^(-Y7)+2*Ka_S1*Ka_S2)/(10^(-Y7)^2+Ka_S1*10^(-Y7)+Ka_S1*Ka_S2)-Ntot-K_w/10^(-Y7)-Profile!C7*(10^(-Y7)+2*K_HSO4)/(10^(-Y7)+K_HSO4))&gt;0,1,-1)*7/2^24</f>
        <v/>
      </c>
      <c r="AA7" s="9">
        <f>Z7+IF((10^(-Z7)+Atot*(H_NH3*(1+K_NH3*10^(-Z7)/K_w))*RTL/(1+(H_NH3*(1+K_NH3*10^(-Z7)/K_w))*RTL)*(K_NH3*10^(-Z7)/K_w)/(1+K_NH3*10^(-Z7)/K_w)-Profile!B7*(H_SO2*(1+Ka_S1/10^(-Z7)+Ka_S1*Ka_S2/10^(-Z7)^2))*RTL/(1+(H_SO2*(1+Ka_S1/10^(-Z7)+Ka_S1*Ka_S2/10^(-Z7)^2))*RTL)*(Ka_S1*10^(-Z7)+2*Ka_S1*Ka_S2)/(10^(-Z7)^2+Ka_S1*10^(-Z7)+Ka_S1*Ka_S2)-Ntot-K_w/10^(-Z7)-Profile!C7*(10^(-Z7)+2*K_HSO4)/(10^(-Z7)+K_HSO4))&gt;0,1,-1)*7/2^25</f>
        <v/>
      </c>
      <c r="AB7" s="9">
        <f>AA7+IF((10^(-AA7)+Atot*(H_NH3*(1+K_NH3*10^(-AA7)/K_w))*RTL/(1+(H_NH3*(1+K_NH3*10^(-AA7)/K_w))*RTL)*(K_NH3*10^(-AA7)/K_w)/(1+K_NH3*10^(-AA7)/K_w)-Profile!B7*(H_SO2*(1+Ka_S1/10^(-AA7)+Ka_S1*Ka_S2/10^(-AA7)^2))*RTL/(1+(H_SO2*(1+Ka_S1/10^(-AA7)+Ka_S1*Ka_S2/10^(-AA7)^2))*RTL)*(Ka_S1*10^(-AA7)+2*Ka_S1*Ka_S2)/(10^(-AA7)^2+Ka_S1*10^(-AA7)+Ka_S1*Ka_S2)-Ntot-K_w/10^(-AA7)-Profile!C7*(10^(-AA7)+2*K_HSO4)/(10^(-AA7)+K_HSO4))&gt;0,1,-1)*7/2^26</f>
        <v/>
      </c>
      <c r="AC7" s="9">
        <f>AB7+IF((10^(-AB7)+Atot*(H_NH3*(1+K_NH3*10^(-AB7)/K_w))*RTL/(1+(H_NH3*(1+K_NH3*10^(-AB7)/K_w))*RTL)*(K_NH3*10^(-AB7)/K_w)/(1+K_NH3*10^(-AB7)/K_w)-Profile!B7*(H_SO2*(1+Ka_S1/10^(-AB7)+Ka_S1*Ka_S2/10^(-AB7)^2))*RTL/(1+(H_SO2*(1+Ka_S1/10^(-AB7)+Ka_S1*Ka_S2/10^(-AB7)^2))*RTL)*(Ka_S1*10^(-AB7)+2*Ka_S1*Ka_S2)/(10^(-AB7)^2+Ka_S1*10^(-AB7)+Ka_S1*Ka_S2)-Ntot-K_w/10^(-AB7)-Profile!C7*(10^(-AB7)+2*K_HSO4)/(10^(-AB7)+K_HSO4))&gt;0,1,-1)*7/2^27</f>
        <v/>
      </c>
      <c r="AD7" s="9">
        <f>AC7+IF((10^(-AC7)+Atot*(H_NH3*(1+K_NH3*10^(-AC7)/K_w))*RTL/(1+(H_NH3*(1+K_NH3*10^(-AC7)/K_w))*RTL)*(K_NH3*10^(-AC7)/K_w)/(1+K_NH3*10^(-AC7)/K_w)-Profile!B7*(H_SO2*(1+Ka_S1/10^(-AC7)+Ka_S1*Ka_S2/10^(-AC7)^2))*RTL/(1+(H_SO2*(1+Ka_S1/10^(-AC7)+Ka_S1*Ka_S2/10^(-AC7)^2))*RTL)*(Ka_S1*10^(-AC7)+2*Ka_S1*Ka_S2)/(10^(-AC7)^2+Ka_S1*10^(-AC7)+Ka_S1*Ka_S2)-Ntot-K_w/10^(-AC7)-Profile!C7*(10^(-AC7)+2*K_HSO4)/(10^(-AC7)+K_HSO4))&gt;0,1,-1)*7/2^28</f>
        <v/>
      </c>
      <c r="AE7" s="9">
        <f>AD7+IF((10^(-AD7)+Atot*(H_NH3*(1+K_NH3*10^(-AD7)/K_w))*RTL/(1+(H_NH3*(1+K_NH3*10^(-AD7)/K_w))*RTL)*(K_NH3*10^(-AD7)/K_w)/(1+K_NH3*10^(-AD7)/K_w)-Profile!B7*(H_SO2*(1+Ka_S1/10^(-AD7)+Ka_S1*Ka_S2/10^(-AD7)^2))*RTL/(1+(H_SO2*(1+Ka_S1/10^(-AD7)+Ka_S1*Ka_S2/10^(-AD7)^2))*RTL)*(Ka_S1*10^(-AD7)+2*Ka_S1*Ka_S2)/(10^(-AD7)^2+Ka_S1*10^(-AD7)+Ka_S1*Ka_S2)-Ntot-K_w/10^(-AD7)-Profile!C7*(10^(-AD7)+2*K_HSO4)/(10^(-AD7)+K_HSO4))&gt;0,1,-1)*7/2^29</f>
        <v/>
      </c>
      <c r="AF7" s="9">
        <f>AE7+IF((10^(-AE7)+Atot*(H_NH3*(1+K_NH3*10^(-AE7)/K_w))*RTL/(1+(H_NH3*(1+K_NH3*10^(-AE7)/K_w))*RTL)*(K_NH3*10^(-AE7)/K_w)/(1+K_NH3*10^(-AE7)/K_w)-Profile!B7*(H_SO2*(1+Ka_S1/10^(-AE7)+Ka_S1*Ka_S2/10^(-AE7)^2))*RTL/(1+(H_SO2*(1+Ka_S1/10^(-AE7)+Ka_S1*Ka_S2/10^(-AE7)^2))*RTL)*(Ka_S1*10^(-AE7)+2*Ka_S1*Ka_S2)/(10^(-AE7)^2+Ka_S1*10^(-AE7)+Ka_S1*Ka_S2)-Ntot-K_w/10^(-AE7)-Profile!C7*(10^(-AE7)+2*K_HSO4)/(10^(-AE7)+K_HSO4))&gt;0,1,-1)*7/2^30</f>
        <v/>
      </c>
      <c r="AG7" s="9">
        <f>AF7+IF((10^(-AF7)+Atot*(H_NH3*(1+K_NH3*10^(-AF7)/K_w))*RTL/(1+(H_NH3*(1+K_NH3*10^(-AF7)/K_w))*RTL)*(K_NH3*10^(-AF7)/K_w)/(1+K_NH3*10^(-AF7)/K_w)-Profile!B7*(H_SO2*(1+Ka_S1/10^(-AF7)+Ka_S1*Ka_S2/10^(-AF7)^2))*RTL/(1+(H_SO2*(1+Ka_S1/10^(-AF7)+Ka_S1*Ka_S2/10^(-AF7)^2))*RTL)*(Ka_S1*10^(-AF7)+2*Ka_S1*Ka_S2)/(10^(-AF7)^2+Ka_S1*10^(-AF7)+Ka_S1*Ka_S2)-Ntot-K_w/10^(-AF7)-Profile!C7*(10^(-AF7)+2*K_HSO4)/(10^(-AF7)+K_HSO4))&gt;0,1,-1)*7/2^31</f>
        <v/>
      </c>
      <c r="AH7" s="9">
        <f>AG7+IF((10^(-AG7)+Atot*(H_NH3*(1+K_NH3*10^(-AG7)/K_w))*RTL/(1+(H_NH3*(1+K_NH3*10^(-AG7)/K_w))*RTL)*(K_NH3*10^(-AG7)/K_w)/(1+K_NH3*10^(-AG7)/K_w)-Profile!B7*(H_SO2*(1+Ka_S1/10^(-AG7)+Ka_S1*Ka_S2/10^(-AG7)^2))*RTL/(1+(H_SO2*(1+Ka_S1/10^(-AG7)+Ka_S1*Ka_S2/10^(-AG7)^2))*RTL)*(Ka_S1*10^(-AG7)+2*Ka_S1*Ka_S2)/(10^(-AG7)^2+Ka_S1*10^(-AG7)+Ka_S1*Ka_S2)-Ntot-K_w/10^(-AG7)-Profile!C7*(10^(-AG7)+2*K_HSO4)/(10^(-AG7)+K_HSO4))&gt;0,1,-1)*7/2^32</f>
        <v/>
      </c>
      <c r="AI7" s="9">
        <f>AH7+IF((10^(-AH7)+Atot*(H_NH3*(1+K_NH3*10^(-AH7)/K_w))*RTL/(1+(H_NH3*(1+K_NH3*10^(-AH7)/K_w))*RTL)*(K_NH3*10^(-AH7)/K_w)/(1+K_NH3*10^(-AH7)/K_w)-Profile!B7*(H_SO2*(1+Ka_S1/10^(-AH7)+Ka_S1*Ka_S2/10^(-AH7)^2))*RTL/(1+(H_SO2*(1+Ka_S1/10^(-AH7)+Ka_S1*Ka_S2/10^(-AH7)^2))*RTL)*(Ka_S1*10^(-AH7)+2*Ka_S1*Ka_S2)/(10^(-AH7)^2+Ka_S1*10^(-AH7)+Ka_S1*Ka_S2)-Ntot-K_w/10^(-AH7)-Profile!C7*(10^(-AH7)+2*K_HSO4)/(10^(-AH7)+K_HSO4))&gt;0,1,-1)*7/2^33</f>
        <v/>
      </c>
      <c r="AJ7" s="9">
        <f>AI7+IF((10^(-AI7)+Atot*(H_NH3*(1+K_NH3*10^(-AI7)/K_w))*RTL/(1+(H_NH3*(1+K_NH3*10^(-AI7)/K_w))*RTL)*(K_NH3*10^(-AI7)/K_w)/(1+K_NH3*10^(-AI7)/K_w)-Profile!B7*(H_SO2*(1+Ka_S1/10^(-AI7)+Ka_S1*Ka_S2/10^(-AI7)^2))*RTL/(1+(H_SO2*(1+Ka_S1/10^(-AI7)+Ka_S1*Ka_S2/10^(-AI7)^2))*RTL)*(Ka_S1*10^(-AI7)+2*Ka_S1*Ka_S2)/(10^(-AI7)^2+Ka_S1*10^(-AI7)+Ka_S1*Ka_S2)-Ntot-K_w/10^(-AI7)-Profile!C7*(10^(-AI7)+2*K_HSO4)/(10^(-AI7)+K_HSO4))&gt;0,1,-1)*7/2^34</f>
        <v/>
      </c>
      <c r="AK7" s="9">
        <f>AJ7+IF((10^(-AJ7)+Atot*(H_NH3*(1+K_NH3*10^(-AJ7)/K_w))*RTL/(1+(H_NH3*(1+K_NH3*10^(-AJ7)/K_w))*RTL)*(K_NH3*10^(-AJ7)/K_w)/(1+K_NH3*10^(-AJ7)/K_w)-Profile!B7*(H_SO2*(1+Ka_S1/10^(-AJ7)+Ka_S1*Ka_S2/10^(-AJ7)^2))*RTL/(1+(H_SO2*(1+Ka_S1/10^(-AJ7)+Ka_S1*Ka_S2/10^(-AJ7)^2))*RTL)*(Ka_S1*10^(-AJ7)+2*Ka_S1*Ka_S2)/(10^(-AJ7)^2+Ka_S1*10^(-AJ7)+Ka_S1*Ka_S2)-Ntot-K_w/10^(-AJ7)-Profile!C7*(10^(-AJ7)+2*K_HSO4)/(10^(-AJ7)+K_HSO4))&gt;0,1,-1)*7/2^35</f>
        <v/>
      </c>
      <c r="AL7" s="9">
        <f>AK7+IF((10^(-AK7)+Atot*(H_NH3*(1+K_NH3*10^(-AK7)/K_w))*RTL/(1+(H_NH3*(1+K_NH3*10^(-AK7)/K_w))*RTL)*(K_NH3*10^(-AK7)/K_w)/(1+K_NH3*10^(-AK7)/K_w)-Profile!B7*(H_SO2*(1+Ka_S1/10^(-AK7)+Ka_S1*Ka_S2/10^(-AK7)^2))*RTL/(1+(H_SO2*(1+Ka_S1/10^(-AK7)+Ka_S1*Ka_S2/10^(-AK7)^2))*RTL)*(Ka_S1*10^(-AK7)+2*Ka_S1*Ka_S2)/(10^(-AK7)^2+Ka_S1*10^(-AK7)+Ka_S1*Ka_S2)-Ntot-K_w/10^(-AK7)-Profile!C7*(10^(-AK7)+2*K_HSO4)/(10^(-AK7)+K_HSO4))&gt;0,1,-1)*7/2^36</f>
        <v/>
      </c>
    </row>
    <row r="8">
      <c r="A8">
        <f>Profile!A8</f>
        <v/>
      </c>
      <c r="B8" t="n">
        <v>7</v>
      </c>
      <c r="C8" s="9">
        <f>B8+IF((10^(-B8)+Atot*(H_NH3*(1+K_NH3*10^(-B8)/K_w))*RTL/(1+(H_NH3*(1+K_NH3*10^(-B8)/K_w))*RTL)*(K_NH3*10^(-B8)/K_w)/(1+K_NH3*10^(-B8)/K_w)-Profile!B8*(H_SO2*(1+Ka_S1/10^(-B8)+Ka_S1*Ka_S2/10^(-B8)^2))*RTL/(1+(H_SO2*(1+Ka_S1/10^(-B8)+Ka_S1*Ka_S2/10^(-B8)^2))*RTL)*(Ka_S1*10^(-B8)+2*Ka_S1*Ka_S2)/(10^(-B8)^2+Ka_S1*10^(-B8)+Ka_S1*Ka_S2)-Ntot-K_w/10^(-B8)-Profile!C8*(10^(-B8)+2*K_HSO4)/(10^(-B8)+K_HSO4))&gt;0,1,-1)*7/2^1</f>
        <v/>
      </c>
      <c r="D8" s="9">
        <f>C8+IF((10^(-C8)+Atot*(H_NH3*(1+K_NH3*10^(-C8)/K_w))*RTL/(1+(H_NH3*(1+K_NH3*10^(-C8)/K_w))*RTL)*(K_NH3*10^(-C8)/K_w)/(1+K_NH3*10^(-C8)/K_w)-Profile!B8*(H_SO2*(1+Ka_S1/10^(-C8)+Ka_S1*Ka_S2/10^(-C8)^2))*RTL/(1+(H_SO2*(1+Ka_S1/10^(-C8)+Ka_S1*Ka_S2/10^(-C8)^2))*RTL)*(Ka_S1*10^(-C8)+2*Ka_S1*Ka_S2)/(10^(-C8)^2+Ka_S1*10^(-C8)+Ka_S1*Ka_S2)-Ntot-K_w/10^(-C8)-Profile!C8*(10^(-C8)+2*K_HSO4)/(10^(-C8)+K_HSO4))&gt;0,1,-1)*7/2^2</f>
        <v/>
      </c>
      <c r="E8" s="9">
        <f>D8+IF((10^(-D8)+Atot*(H_NH3*(1+K_NH3*10^(-D8)/K_w))*RTL/(1+(H_NH3*(1+K_NH3*10^(-D8)/K_w))*RTL)*(K_NH3*10^(-D8)/K_w)/(1+K_NH3*10^(-D8)/K_w)-Profile!B8*(H_SO2*(1+Ka_S1/10^(-D8)+Ka_S1*Ka_S2/10^(-D8)^2))*RTL/(1+(H_SO2*(1+Ka_S1/10^(-D8)+Ka_S1*Ka_S2/10^(-D8)^2))*RTL)*(Ka_S1*10^(-D8)+2*Ka_S1*Ka_S2)/(10^(-D8)^2+Ka_S1*10^(-D8)+Ka_S1*Ka_S2)-Ntot-K_w/10^(-D8)-Profile!C8*(10^(-D8)+2*K_HSO4)/(10^(-D8)+K_HSO4))&gt;0,1,-1)*7/2^3</f>
        <v/>
      </c>
      <c r="F8" s="9">
        <f>E8+IF((10^(-E8)+Atot*(H_NH3*(1+K_NH3*10^(-E8)/K_w))*RTL/(1+(H_NH3*(1+K_NH3*10^(-E8)/K_w))*RTL)*(K_NH3*10^(-E8)/K_w)/(1+K_NH3*10^(-E8)/K_w)-Profile!B8*(H_SO2*(1+Ka_S1/10^(-E8)+Ka_S1*Ka_S2/10^(-E8)^2))*RTL/(1+(H_SO2*(1+Ka_S1/10^(-E8)+Ka_S1*Ka_S2/10^(-E8)^2))*RTL)*(Ka_S1*10^(-E8)+2*Ka_S1*Ka_S2)/(10^(-E8)^2+Ka_S1*10^(-E8)+Ka_S1*Ka_S2)-Ntot-K_w/10^(-E8)-Profile!C8*(10^(-E8)+2*K_HSO4)/(10^(-E8)+K_HSO4))&gt;0,1,-1)*7/2^4</f>
        <v/>
      </c>
      <c r="G8" s="9">
        <f>F8+IF((10^(-F8)+Atot*(H_NH3*(1+K_NH3*10^(-F8)/K_w))*RTL/(1+(H_NH3*(1+K_NH3*10^(-F8)/K_w))*RTL)*(K_NH3*10^(-F8)/K_w)/(1+K_NH3*10^(-F8)/K_w)-Profile!B8*(H_SO2*(1+Ka_S1/10^(-F8)+Ka_S1*Ka_S2/10^(-F8)^2))*RTL/(1+(H_SO2*(1+Ka_S1/10^(-F8)+Ka_S1*Ka_S2/10^(-F8)^2))*RTL)*(Ka_S1*10^(-F8)+2*Ka_S1*Ka_S2)/(10^(-F8)^2+Ka_S1*10^(-F8)+Ka_S1*Ka_S2)-Ntot-K_w/10^(-F8)-Profile!C8*(10^(-F8)+2*K_HSO4)/(10^(-F8)+K_HSO4))&gt;0,1,-1)*7/2^5</f>
        <v/>
      </c>
      <c r="H8" s="9">
        <f>G8+IF((10^(-G8)+Atot*(H_NH3*(1+K_NH3*10^(-G8)/K_w))*RTL/(1+(H_NH3*(1+K_NH3*10^(-G8)/K_w))*RTL)*(K_NH3*10^(-G8)/K_w)/(1+K_NH3*10^(-G8)/K_w)-Profile!B8*(H_SO2*(1+Ka_S1/10^(-G8)+Ka_S1*Ka_S2/10^(-G8)^2))*RTL/(1+(H_SO2*(1+Ka_S1/10^(-G8)+Ka_S1*Ka_S2/10^(-G8)^2))*RTL)*(Ka_S1*10^(-G8)+2*Ka_S1*Ka_S2)/(10^(-G8)^2+Ka_S1*10^(-G8)+Ka_S1*Ka_S2)-Ntot-K_w/10^(-G8)-Profile!C8*(10^(-G8)+2*K_HSO4)/(10^(-G8)+K_HSO4))&gt;0,1,-1)*7/2^6</f>
        <v/>
      </c>
      <c r="I8" s="9">
        <f>H8+IF((10^(-H8)+Atot*(H_NH3*(1+K_NH3*10^(-H8)/K_w))*RTL/(1+(H_NH3*(1+K_NH3*10^(-H8)/K_w))*RTL)*(K_NH3*10^(-H8)/K_w)/(1+K_NH3*10^(-H8)/K_w)-Profile!B8*(H_SO2*(1+Ka_S1/10^(-H8)+Ka_S1*Ka_S2/10^(-H8)^2))*RTL/(1+(H_SO2*(1+Ka_S1/10^(-H8)+Ka_S1*Ka_S2/10^(-H8)^2))*RTL)*(Ka_S1*10^(-H8)+2*Ka_S1*Ka_S2)/(10^(-H8)^2+Ka_S1*10^(-H8)+Ka_S1*Ka_S2)-Ntot-K_w/10^(-H8)-Profile!C8*(10^(-H8)+2*K_HSO4)/(10^(-H8)+K_HSO4))&gt;0,1,-1)*7/2^7</f>
        <v/>
      </c>
      <c r="J8" s="9">
        <f>I8+IF((10^(-I8)+Atot*(H_NH3*(1+K_NH3*10^(-I8)/K_w))*RTL/(1+(H_NH3*(1+K_NH3*10^(-I8)/K_w))*RTL)*(K_NH3*10^(-I8)/K_w)/(1+K_NH3*10^(-I8)/K_w)-Profile!B8*(H_SO2*(1+Ka_S1/10^(-I8)+Ka_S1*Ka_S2/10^(-I8)^2))*RTL/(1+(H_SO2*(1+Ka_S1/10^(-I8)+Ka_S1*Ka_S2/10^(-I8)^2))*RTL)*(Ka_S1*10^(-I8)+2*Ka_S1*Ka_S2)/(10^(-I8)^2+Ka_S1*10^(-I8)+Ka_S1*Ka_S2)-Ntot-K_w/10^(-I8)-Profile!C8*(10^(-I8)+2*K_HSO4)/(10^(-I8)+K_HSO4))&gt;0,1,-1)*7/2^8</f>
        <v/>
      </c>
      <c r="K8" s="9">
        <f>J8+IF((10^(-J8)+Atot*(H_NH3*(1+K_NH3*10^(-J8)/K_w))*RTL/(1+(H_NH3*(1+K_NH3*10^(-J8)/K_w))*RTL)*(K_NH3*10^(-J8)/K_w)/(1+K_NH3*10^(-J8)/K_w)-Profile!B8*(H_SO2*(1+Ka_S1/10^(-J8)+Ka_S1*Ka_S2/10^(-J8)^2))*RTL/(1+(H_SO2*(1+Ka_S1/10^(-J8)+Ka_S1*Ka_S2/10^(-J8)^2))*RTL)*(Ka_S1*10^(-J8)+2*Ka_S1*Ka_S2)/(10^(-J8)^2+Ka_S1*10^(-J8)+Ka_S1*Ka_S2)-Ntot-K_w/10^(-J8)-Profile!C8*(10^(-J8)+2*K_HSO4)/(10^(-J8)+K_HSO4))&gt;0,1,-1)*7/2^9</f>
        <v/>
      </c>
      <c r="L8" s="9">
        <f>K8+IF((10^(-K8)+Atot*(H_NH3*(1+K_NH3*10^(-K8)/K_w))*RTL/(1+(H_NH3*(1+K_NH3*10^(-K8)/K_w))*RTL)*(K_NH3*10^(-K8)/K_w)/(1+K_NH3*10^(-K8)/K_w)-Profile!B8*(H_SO2*(1+Ka_S1/10^(-K8)+Ka_S1*Ka_S2/10^(-K8)^2))*RTL/(1+(H_SO2*(1+Ka_S1/10^(-K8)+Ka_S1*Ka_S2/10^(-K8)^2))*RTL)*(Ka_S1*10^(-K8)+2*Ka_S1*Ka_S2)/(10^(-K8)^2+Ka_S1*10^(-K8)+Ka_S1*Ka_S2)-Ntot-K_w/10^(-K8)-Profile!C8*(10^(-K8)+2*K_HSO4)/(10^(-K8)+K_HSO4))&gt;0,1,-1)*7/2^10</f>
        <v/>
      </c>
      <c r="M8" s="9">
        <f>L8+IF((10^(-L8)+Atot*(H_NH3*(1+K_NH3*10^(-L8)/K_w))*RTL/(1+(H_NH3*(1+K_NH3*10^(-L8)/K_w))*RTL)*(K_NH3*10^(-L8)/K_w)/(1+K_NH3*10^(-L8)/K_w)-Profile!B8*(H_SO2*(1+Ka_S1/10^(-L8)+Ka_S1*Ka_S2/10^(-L8)^2))*RTL/(1+(H_SO2*(1+Ka_S1/10^(-L8)+Ka_S1*Ka_S2/10^(-L8)^2))*RTL)*(Ka_S1*10^(-L8)+2*Ka_S1*Ka_S2)/(10^(-L8)^2+Ka_S1*10^(-L8)+Ka_S1*Ka_S2)-Ntot-K_w/10^(-L8)-Profile!C8*(10^(-L8)+2*K_HSO4)/(10^(-L8)+K_HSO4))&gt;0,1,-1)*7/2^11</f>
        <v/>
      </c>
      <c r="N8" s="9">
        <f>M8+IF((10^(-M8)+Atot*(H_NH3*(1+K_NH3*10^(-M8)/K_w))*RTL/(1+(H_NH3*(1+K_NH3*10^(-M8)/K_w))*RTL)*(K_NH3*10^(-M8)/K_w)/(1+K_NH3*10^(-M8)/K_w)-Profile!B8*(H_SO2*(1+Ka_S1/10^(-M8)+Ka_S1*Ka_S2/10^(-M8)^2))*RTL/(1+(H_SO2*(1+Ka_S1/10^(-M8)+Ka_S1*Ka_S2/10^(-M8)^2))*RTL)*(Ka_S1*10^(-M8)+2*Ka_S1*Ka_S2)/(10^(-M8)^2+Ka_S1*10^(-M8)+Ka_S1*Ka_S2)-Ntot-K_w/10^(-M8)-Profile!C8*(10^(-M8)+2*K_HSO4)/(10^(-M8)+K_HSO4))&gt;0,1,-1)*7/2^12</f>
        <v/>
      </c>
      <c r="O8" s="9">
        <f>N8+IF((10^(-N8)+Atot*(H_NH3*(1+K_NH3*10^(-N8)/K_w))*RTL/(1+(H_NH3*(1+K_NH3*10^(-N8)/K_w))*RTL)*(K_NH3*10^(-N8)/K_w)/(1+K_NH3*10^(-N8)/K_w)-Profile!B8*(H_SO2*(1+Ka_S1/10^(-N8)+Ka_S1*Ka_S2/10^(-N8)^2))*RTL/(1+(H_SO2*(1+Ka_S1/10^(-N8)+Ka_S1*Ka_S2/10^(-N8)^2))*RTL)*(Ka_S1*10^(-N8)+2*Ka_S1*Ka_S2)/(10^(-N8)^2+Ka_S1*10^(-N8)+Ka_S1*Ka_S2)-Ntot-K_w/10^(-N8)-Profile!C8*(10^(-N8)+2*K_HSO4)/(10^(-N8)+K_HSO4))&gt;0,1,-1)*7/2^13</f>
        <v/>
      </c>
      <c r="P8" s="9">
        <f>O8+IF((10^(-O8)+Atot*(H_NH3*(1+K_NH3*10^(-O8)/K_w))*RTL/(1+(H_NH3*(1+K_NH3*10^(-O8)/K_w))*RTL)*(K_NH3*10^(-O8)/K_w)/(1+K_NH3*10^(-O8)/K_w)-Profile!B8*(H_SO2*(1+Ka_S1/10^(-O8)+Ka_S1*Ka_S2/10^(-O8)^2))*RTL/(1+(H_SO2*(1+Ka_S1/10^(-O8)+Ka_S1*Ka_S2/10^(-O8)^2))*RTL)*(Ka_S1*10^(-O8)+2*Ka_S1*Ka_S2)/(10^(-O8)^2+Ka_S1*10^(-O8)+Ka_S1*Ka_S2)-Ntot-K_w/10^(-O8)-Profile!C8*(10^(-O8)+2*K_HSO4)/(10^(-O8)+K_HSO4))&gt;0,1,-1)*7/2^14</f>
        <v/>
      </c>
      <c r="Q8" s="9">
        <f>P8+IF((10^(-P8)+Atot*(H_NH3*(1+K_NH3*10^(-P8)/K_w))*RTL/(1+(H_NH3*(1+K_NH3*10^(-P8)/K_w))*RTL)*(K_NH3*10^(-P8)/K_w)/(1+K_NH3*10^(-P8)/K_w)-Profile!B8*(H_SO2*(1+Ka_S1/10^(-P8)+Ka_S1*Ka_S2/10^(-P8)^2))*RTL/(1+(H_SO2*(1+Ka_S1/10^(-P8)+Ka_S1*Ka_S2/10^(-P8)^2))*RTL)*(Ka_S1*10^(-P8)+2*Ka_S1*Ka_S2)/(10^(-P8)^2+Ka_S1*10^(-P8)+Ka_S1*Ka_S2)-Ntot-K_w/10^(-P8)-Profile!C8*(10^(-P8)+2*K_HSO4)/(10^(-P8)+K_HSO4))&gt;0,1,-1)*7/2^15</f>
        <v/>
      </c>
      <c r="R8" s="9">
        <f>Q8+IF((10^(-Q8)+Atot*(H_NH3*(1+K_NH3*10^(-Q8)/K_w))*RTL/(1+(H_NH3*(1+K_NH3*10^(-Q8)/K_w))*RTL)*(K_NH3*10^(-Q8)/K_w)/(1+K_NH3*10^(-Q8)/K_w)-Profile!B8*(H_SO2*(1+Ka_S1/10^(-Q8)+Ka_S1*Ka_S2/10^(-Q8)^2))*RTL/(1+(H_SO2*(1+Ka_S1/10^(-Q8)+Ka_S1*Ka_S2/10^(-Q8)^2))*RTL)*(Ka_S1*10^(-Q8)+2*Ka_S1*Ka_S2)/(10^(-Q8)^2+Ka_S1*10^(-Q8)+Ka_S1*Ka_S2)-Ntot-K_w/10^(-Q8)-Profile!C8*(10^(-Q8)+2*K_HSO4)/(10^(-Q8)+K_HSO4))&gt;0,1,-1)*7/2^16</f>
        <v/>
      </c>
      <c r="S8" s="9">
        <f>R8+IF((10^(-R8)+Atot*(H_NH3*(1+K_NH3*10^(-R8)/K_w))*RTL/(1+(H_NH3*(1+K_NH3*10^(-R8)/K_w))*RTL)*(K_NH3*10^(-R8)/K_w)/(1+K_NH3*10^(-R8)/K_w)-Profile!B8*(H_SO2*(1+Ka_S1/10^(-R8)+Ka_S1*Ka_S2/10^(-R8)^2))*RTL/(1+(H_SO2*(1+Ka_S1/10^(-R8)+Ka_S1*Ka_S2/10^(-R8)^2))*RTL)*(Ka_S1*10^(-R8)+2*Ka_S1*Ka_S2)/(10^(-R8)^2+Ka_S1*10^(-R8)+Ka_S1*Ka_S2)-Ntot-K_w/10^(-R8)-Profile!C8*(10^(-R8)+2*K_HSO4)/(10^(-R8)+K_HSO4))&gt;0,1,-1)*7/2^17</f>
        <v/>
      </c>
      <c r="T8" s="9">
        <f>S8+IF((10^(-S8)+Atot*(H_NH3*(1+K_NH3*10^(-S8)/K_w))*RTL/(1+(H_NH3*(1+K_NH3*10^(-S8)/K_w))*RTL)*(K_NH3*10^(-S8)/K_w)/(1+K_NH3*10^(-S8)/K_w)-Profile!B8*(H_SO2*(1+Ka_S1/10^(-S8)+Ka_S1*Ka_S2/10^(-S8)^2))*RTL/(1+(H_SO2*(1+Ka_S1/10^(-S8)+Ka_S1*Ka_S2/10^(-S8)^2))*RTL)*(Ka_S1*10^(-S8)+2*Ka_S1*Ka_S2)/(10^(-S8)^2+Ka_S1*10^(-S8)+Ka_S1*Ka_S2)-Ntot-K_w/10^(-S8)-Profile!C8*(10^(-S8)+2*K_HSO4)/(10^(-S8)+K_HSO4))&gt;0,1,-1)*7/2^18</f>
        <v/>
      </c>
      <c r="U8" s="9">
        <f>T8+IF((10^(-T8)+Atot*(H_NH3*(1+K_NH3*10^(-T8)/K_w))*RTL/(1+(H_NH3*(1+K_NH3*10^(-T8)/K_w))*RTL)*(K_NH3*10^(-T8)/K_w)/(1+K_NH3*10^(-T8)/K_w)-Profile!B8*(H_SO2*(1+Ka_S1/10^(-T8)+Ka_S1*Ka_S2/10^(-T8)^2))*RTL/(1+(H_SO2*(1+Ka_S1/10^(-T8)+Ka_S1*Ka_S2/10^(-T8)^2))*RTL)*(Ka_S1*10^(-T8)+2*Ka_S1*Ka_S2)/(10^(-T8)^2+Ka_S1*10^(-T8)+Ka_S1*Ka_S2)-Ntot-K_w/10^(-T8)-Profile!C8*(10^(-T8)+2*K_HSO4)/(10^(-T8)+K_HSO4))&gt;0,1,-1)*7/2^19</f>
        <v/>
      </c>
      <c r="V8" s="9">
        <f>U8+IF((10^(-U8)+Atot*(H_NH3*(1+K_NH3*10^(-U8)/K_w))*RTL/(1+(H_NH3*(1+K_NH3*10^(-U8)/K_w))*RTL)*(K_NH3*10^(-U8)/K_w)/(1+K_NH3*10^(-U8)/K_w)-Profile!B8*(H_SO2*(1+Ka_S1/10^(-U8)+Ka_S1*Ka_S2/10^(-U8)^2))*RTL/(1+(H_SO2*(1+Ka_S1/10^(-U8)+Ka_S1*Ka_S2/10^(-U8)^2))*RTL)*(Ka_S1*10^(-U8)+2*Ka_S1*Ka_S2)/(10^(-U8)^2+Ka_S1*10^(-U8)+Ka_S1*Ka_S2)-Ntot-K_w/10^(-U8)-Profile!C8*(10^(-U8)+2*K_HSO4)/(10^(-U8)+K_HSO4))&gt;0,1,-1)*7/2^20</f>
        <v/>
      </c>
      <c r="W8" s="9">
        <f>V8+IF((10^(-V8)+Atot*(H_NH3*(1+K_NH3*10^(-V8)/K_w))*RTL/(1+(H_NH3*(1+K_NH3*10^(-V8)/K_w))*RTL)*(K_NH3*10^(-V8)/K_w)/(1+K_NH3*10^(-V8)/K_w)-Profile!B8*(H_SO2*(1+Ka_S1/10^(-V8)+Ka_S1*Ka_S2/10^(-V8)^2))*RTL/(1+(H_SO2*(1+Ka_S1/10^(-V8)+Ka_S1*Ka_S2/10^(-V8)^2))*RTL)*(Ka_S1*10^(-V8)+2*Ka_S1*Ka_S2)/(10^(-V8)^2+Ka_S1*10^(-V8)+Ka_S1*Ka_S2)-Ntot-K_w/10^(-V8)-Profile!C8*(10^(-V8)+2*K_HSO4)/(10^(-V8)+K_HSO4))&gt;0,1,-1)*7/2^21</f>
        <v/>
      </c>
      <c r="X8" s="9">
        <f>W8+IF((10^(-W8)+Atot*(H_NH3*(1+K_NH3*10^(-W8)/K_w))*RTL/(1+(H_NH3*(1+K_NH3*10^(-W8)/K_w))*RTL)*(K_NH3*10^(-W8)/K_w)/(1+K_NH3*10^(-W8)/K_w)-Profile!B8*(H_SO2*(1+Ka_S1/10^(-W8)+Ka_S1*Ka_S2/10^(-W8)^2))*RTL/(1+(H_SO2*(1+Ka_S1/10^(-W8)+Ka_S1*Ka_S2/10^(-W8)^2))*RTL)*(Ka_S1*10^(-W8)+2*Ka_S1*Ka_S2)/(10^(-W8)^2+Ka_S1*10^(-W8)+Ka_S1*Ka_S2)-Ntot-K_w/10^(-W8)-Profile!C8*(10^(-W8)+2*K_HSO4)/(10^(-W8)+K_HSO4))&gt;0,1,-1)*7/2^22</f>
        <v/>
      </c>
      <c r="Y8" s="9">
        <f>X8+IF((10^(-X8)+Atot*(H_NH3*(1+K_NH3*10^(-X8)/K_w))*RTL/(1+(H_NH3*(1+K_NH3*10^(-X8)/K_w))*RTL)*(K_NH3*10^(-X8)/K_w)/(1+K_NH3*10^(-X8)/K_w)-Profile!B8*(H_SO2*(1+Ka_S1/10^(-X8)+Ka_S1*Ka_S2/10^(-X8)^2))*RTL/(1+(H_SO2*(1+Ka_S1/10^(-X8)+Ka_S1*Ka_S2/10^(-X8)^2))*RTL)*(Ka_S1*10^(-X8)+2*Ka_S1*Ka_S2)/(10^(-X8)^2+Ka_S1*10^(-X8)+Ka_S1*Ka_S2)-Ntot-K_w/10^(-X8)-Profile!C8*(10^(-X8)+2*K_HSO4)/(10^(-X8)+K_HSO4))&gt;0,1,-1)*7/2^23</f>
        <v/>
      </c>
      <c r="Z8" s="9">
        <f>Y8+IF((10^(-Y8)+Atot*(H_NH3*(1+K_NH3*10^(-Y8)/K_w))*RTL/(1+(H_NH3*(1+K_NH3*10^(-Y8)/K_w))*RTL)*(K_NH3*10^(-Y8)/K_w)/(1+K_NH3*10^(-Y8)/K_w)-Profile!B8*(H_SO2*(1+Ka_S1/10^(-Y8)+Ka_S1*Ka_S2/10^(-Y8)^2))*RTL/(1+(H_SO2*(1+Ka_S1/10^(-Y8)+Ka_S1*Ka_S2/10^(-Y8)^2))*RTL)*(Ka_S1*10^(-Y8)+2*Ka_S1*Ka_S2)/(10^(-Y8)^2+Ka_S1*10^(-Y8)+Ka_S1*Ka_S2)-Ntot-K_w/10^(-Y8)-Profile!C8*(10^(-Y8)+2*K_HSO4)/(10^(-Y8)+K_HSO4))&gt;0,1,-1)*7/2^24</f>
        <v/>
      </c>
      <c r="AA8" s="9">
        <f>Z8+IF((10^(-Z8)+Atot*(H_NH3*(1+K_NH3*10^(-Z8)/K_w))*RTL/(1+(H_NH3*(1+K_NH3*10^(-Z8)/K_w))*RTL)*(K_NH3*10^(-Z8)/K_w)/(1+K_NH3*10^(-Z8)/K_w)-Profile!B8*(H_SO2*(1+Ka_S1/10^(-Z8)+Ka_S1*Ka_S2/10^(-Z8)^2))*RTL/(1+(H_SO2*(1+Ka_S1/10^(-Z8)+Ka_S1*Ka_S2/10^(-Z8)^2))*RTL)*(Ka_S1*10^(-Z8)+2*Ka_S1*Ka_S2)/(10^(-Z8)^2+Ka_S1*10^(-Z8)+Ka_S1*Ka_S2)-Ntot-K_w/10^(-Z8)-Profile!C8*(10^(-Z8)+2*K_HSO4)/(10^(-Z8)+K_HSO4))&gt;0,1,-1)*7/2^25</f>
        <v/>
      </c>
      <c r="AB8" s="9">
        <f>AA8+IF((10^(-AA8)+Atot*(H_NH3*(1+K_NH3*10^(-AA8)/K_w))*RTL/(1+(H_NH3*(1+K_NH3*10^(-AA8)/K_w))*RTL)*(K_NH3*10^(-AA8)/K_w)/(1+K_NH3*10^(-AA8)/K_w)-Profile!B8*(H_SO2*(1+Ka_S1/10^(-AA8)+Ka_S1*Ka_S2/10^(-AA8)^2))*RTL/(1+(H_SO2*(1+Ka_S1/10^(-AA8)+Ka_S1*Ka_S2/10^(-AA8)^2))*RTL)*(Ka_S1*10^(-AA8)+2*Ka_S1*Ka_S2)/(10^(-AA8)^2+Ka_S1*10^(-AA8)+Ka_S1*Ka_S2)-Ntot-K_w/10^(-AA8)-Profile!C8*(10^(-AA8)+2*K_HSO4)/(10^(-AA8)+K_HSO4))&gt;0,1,-1)*7/2^26</f>
        <v/>
      </c>
      <c r="AC8" s="9">
        <f>AB8+IF((10^(-AB8)+Atot*(H_NH3*(1+K_NH3*10^(-AB8)/K_w))*RTL/(1+(H_NH3*(1+K_NH3*10^(-AB8)/K_w))*RTL)*(K_NH3*10^(-AB8)/K_w)/(1+K_NH3*10^(-AB8)/K_w)-Profile!B8*(H_SO2*(1+Ka_S1/10^(-AB8)+Ka_S1*Ka_S2/10^(-AB8)^2))*RTL/(1+(H_SO2*(1+Ka_S1/10^(-AB8)+Ka_S1*Ka_S2/10^(-AB8)^2))*RTL)*(Ka_S1*10^(-AB8)+2*Ka_S1*Ka_S2)/(10^(-AB8)^2+Ka_S1*10^(-AB8)+Ka_S1*Ka_S2)-Ntot-K_w/10^(-AB8)-Profile!C8*(10^(-AB8)+2*K_HSO4)/(10^(-AB8)+K_HSO4))&gt;0,1,-1)*7/2^27</f>
        <v/>
      </c>
      <c r="AD8" s="9">
        <f>AC8+IF((10^(-AC8)+Atot*(H_NH3*(1+K_NH3*10^(-AC8)/K_w))*RTL/(1+(H_NH3*(1+K_NH3*10^(-AC8)/K_w))*RTL)*(K_NH3*10^(-AC8)/K_w)/(1+K_NH3*10^(-AC8)/K_w)-Profile!B8*(H_SO2*(1+Ka_S1/10^(-AC8)+Ka_S1*Ka_S2/10^(-AC8)^2))*RTL/(1+(H_SO2*(1+Ka_S1/10^(-AC8)+Ka_S1*Ka_S2/10^(-AC8)^2))*RTL)*(Ka_S1*10^(-AC8)+2*Ka_S1*Ka_S2)/(10^(-AC8)^2+Ka_S1*10^(-AC8)+Ka_S1*Ka_S2)-Ntot-K_w/10^(-AC8)-Profile!C8*(10^(-AC8)+2*K_HSO4)/(10^(-AC8)+K_HSO4))&gt;0,1,-1)*7/2^28</f>
        <v/>
      </c>
      <c r="AE8" s="9">
        <f>AD8+IF((10^(-AD8)+Atot*(H_NH3*(1+K_NH3*10^(-AD8)/K_w))*RTL/(1+(H_NH3*(1+K_NH3*10^(-AD8)/K_w))*RTL)*(K_NH3*10^(-AD8)/K_w)/(1+K_NH3*10^(-AD8)/K_w)-Profile!B8*(H_SO2*(1+Ka_S1/10^(-AD8)+Ka_S1*Ka_S2/10^(-AD8)^2))*RTL/(1+(H_SO2*(1+Ka_S1/10^(-AD8)+Ka_S1*Ka_S2/10^(-AD8)^2))*RTL)*(Ka_S1*10^(-AD8)+2*Ka_S1*Ka_S2)/(10^(-AD8)^2+Ka_S1*10^(-AD8)+Ka_S1*Ka_S2)-Ntot-K_w/10^(-AD8)-Profile!C8*(10^(-AD8)+2*K_HSO4)/(10^(-AD8)+K_HSO4))&gt;0,1,-1)*7/2^29</f>
        <v/>
      </c>
      <c r="AF8" s="9">
        <f>AE8+IF((10^(-AE8)+Atot*(H_NH3*(1+K_NH3*10^(-AE8)/K_w))*RTL/(1+(H_NH3*(1+K_NH3*10^(-AE8)/K_w))*RTL)*(K_NH3*10^(-AE8)/K_w)/(1+K_NH3*10^(-AE8)/K_w)-Profile!B8*(H_SO2*(1+Ka_S1/10^(-AE8)+Ka_S1*Ka_S2/10^(-AE8)^2))*RTL/(1+(H_SO2*(1+Ka_S1/10^(-AE8)+Ka_S1*Ka_S2/10^(-AE8)^2))*RTL)*(Ka_S1*10^(-AE8)+2*Ka_S1*Ka_S2)/(10^(-AE8)^2+Ka_S1*10^(-AE8)+Ka_S1*Ka_S2)-Ntot-K_w/10^(-AE8)-Profile!C8*(10^(-AE8)+2*K_HSO4)/(10^(-AE8)+K_HSO4))&gt;0,1,-1)*7/2^30</f>
        <v/>
      </c>
      <c r="AG8" s="9">
        <f>AF8+IF((10^(-AF8)+Atot*(H_NH3*(1+K_NH3*10^(-AF8)/K_w))*RTL/(1+(H_NH3*(1+K_NH3*10^(-AF8)/K_w))*RTL)*(K_NH3*10^(-AF8)/K_w)/(1+K_NH3*10^(-AF8)/K_w)-Profile!B8*(H_SO2*(1+Ka_S1/10^(-AF8)+Ka_S1*Ka_S2/10^(-AF8)^2))*RTL/(1+(H_SO2*(1+Ka_S1/10^(-AF8)+Ka_S1*Ka_S2/10^(-AF8)^2))*RTL)*(Ka_S1*10^(-AF8)+2*Ka_S1*Ka_S2)/(10^(-AF8)^2+Ka_S1*10^(-AF8)+Ka_S1*Ka_S2)-Ntot-K_w/10^(-AF8)-Profile!C8*(10^(-AF8)+2*K_HSO4)/(10^(-AF8)+K_HSO4))&gt;0,1,-1)*7/2^31</f>
        <v/>
      </c>
      <c r="AH8" s="9">
        <f>AG8+IF((10^(-AG8)+Atot*(H_NH3*(1+K_NH3*10^(-AG8)/K_w))*RTL/(1+(H_NH3*(1+K_NH3*10^(-AG8)/K_w))*RTL)*(K_NH3*10^(-AG8)/K_w)/(1+K_NH3*10^(-AG8)/K_w)-Profile!B8*(H_SO2*(1+Ka_S1/10^(-AG8)+Ka_S1*Ka_S2/10^(-AG8)^2))*RTL/(1+(H_SO2*(1+Ka_S1/10^(-AG8)+Ka_S1*Ka_S2/10^(-AG8)^2))*RTL)*(Ka_S1*10^(-AG8)+2*Ka_S1*Ka_S2)/(10^(-AG8)^2+Ka_S1*10^(-AG8)+Ka_S1*Ka_S2)-Ntot-K_w/10^(-AG8)-Profile!C8*(10^(-AG8)+2*K_HSO4)/(10^(-AG8)+K_HSO4))&gt;0,1,-1)*7/2^32</f>
        <v/>
      </c>
      <c r="AI8" s="9">
        <f>AH8+IF((10^(-AH8)+Atot*(H_NH3*(1+K_NH3*10^(-AH8)/K_w))*RTL/(1+(H_NH3*(1+K_NH3*10^(-AH8)/K_w))*RTL)*(K_NH3*10^(-AH8)/K_w)/(1+K_NH3*10^(-AH8)/K_w)-Profile!B8*(H_SO2*(1+Ka_S1/10^(-AH8)+Ka_S1*Ka_S2/10^(-AH8)^2))*RTL/(1+(H_SO2*(1+Ka_S1/10^(-AH8)+Ka_S1*Ka_S2/10^(-AH8)^2))*RTL)*(Ka_S1*10^(-AH8)+2*Ka_S1*Ka_S2)/(10^(-AH8)^2+Ka_S1*10^(-AH8)+Ka_S1*Ka_S2)-Ntot-K_w/10^(-AH8)-Profile!C8*(10^(-AH8)+2*K_HSO4)/(10^(-AH8)+K_HSO4))&gt;0,1,-1)*7/2^33</f>
        <v/>
      </c>
      <c r="AJ8" s="9">
        <f>AI8+IF((10^(-AI8)+Atot*(H_NH3*(1+K_NH3*10^(-AI8)/K_w))*RTL/(1+(H_NH3*(1+K_NH3*10^(-AI8)/K_w))*RTL)*(K_NH3*10^(-AI8)/K_w)/(1+K_NH3*10^(-AI8)/K_w)-Profile!B8*(H_SO2*(1+Ka_S1/10^(-AI8)+Ka_S1*Ka_S2/10^(-AI8)^2))*RTL/(1+(H_SO2*(1+Ka_S1/10^(-AI8)+Ka_S1*Ka_S2/10^(-AI8)^2))*RTL)*(Ka_S1*10^(-AI8)+2*Ka_S1*Ka_S2)/(10^(-AI8)^2+Ka_S1*10^(-AI8)+Ka_S1*Ka_S2)-Ntot-K_w/10^(-AI8)-Profile!C8*(10^(-AI8)+2*K_HSO4)/(10^(-AI8)+K_HSO4))&gt;0,1,-1)*7/2^34</f>
        <v/>
      </c>
      <c r="AK8" s="9">
        <f>AJ8+IF((10^(-AJ8)+Atot*(H_NH3*(1+K_NH3*10^(-AJ8)/K_w))*RTL/(1+(H_NH3*(1+K_NH3*10^(-AJ8)/K_w))*RTL)*(K_NH3*10^(-AJ8)/K_w)/(1+K_NH3*10^(-AJ8)/K_w)-Profile!B8*(H_SO2*(1+Ka_S1/10^(-AJ8)+Ka_S1*Ka_S2/10^(-AJ8)^2))*RTL/(1+(H_SO2*(1+Ka_S1/10^(-AJ8)+Ka_S1*Ka_S2/10^(-AJ8)^2))*RTL)*(Ka_S1*10^(-AJ8)+2*Ka_S1*Ka_S2)/(10^(-AJ8)^2+Ka_S1*10^(-AJ8)+Ka_S1*Ka_S2)-Ntot-K_w/10^(-AJ8)-Profile!C8*(10^(-AJ8)+2*K_HSO4)/(10^(-AJ8)+K_HSO4))&gt;0,1,-1)*7/2^35</f>
        <v/>
      </c>
      <c r="AL8" s="9">
        <f>AK8+IF((10^(-AK8)+Atot*(H_NH3*(1+K_NH3*10^(-AK8)/K_w))*RTL/(1+(H_NH3*(1+K_NH3*10^(-AK8)/K_w))*RTL)*(K_NH3*10^(-AK8)/K_w)/(1+K_NH3*10^(-AK8)/K_w)-Profile!B8*(H_SO2*(1+Ka_S1/10^(-AK8)+Ka_S1*Ka_S2/10^(-AK8)^2))*RTL/(1+(H_SO2*(1+Ka_S1/10^(-AK8)+Ka_S1*Ka_S2/10^(-AK8)^2))*RTL)*(Ka_S1*10^(-AK8)+2*Ka_S1*Ka_S2)/(10^(-AK8)^2+Ka_S1*10^(-AK8)+Ka_S1*Ka_S2)-Ntot-K_w/10^(-AK8)-Profile!C8*(10^(-AK8)+2*K_HSO4)/(10^(-AK8)+K_HSO4))&gt;0,1,-1)*7/2^36</f>
        <v/>
      </c>
    </row>
    <row r="9">
      <c r="A9">
        <f>Profile!A9</f>
        <v/>
      </c>
      <c r="B9" t="n">
        <v>7</v>
      </c>
      <c r="C9" s="9">
        <f>B9+IF((10^(-B9)+Atot*(H_NH3*(1+K_NH3*10^(-B9)/K_w))*RTL/(1+(H_NH3*(1+K_NH3*10^(-B9)/K_w))*RTL)*(K_NH3*10^(-B9)/K_w)/(1+K_NH3*10^(-B9)/K_w)-Profile!B9*(H_SO2*(1+Ka_S1/10^(-B9)+Ka_S1*Ka_S2/10^(-B9)^2))*RTL/(1+(H_SO2*(1+Ka_S1/10^(-B9)+Ka_S1*Ka_S2/10^(-B9)^2))*RTL)*(Ka_S1*10^(-B9)+2*Ka_S1*Ka_S2)/(10^(-B9)^2+Ka_S1*10^(-B9)+Ka_S1*Ka_S2)-Ntot-K_w/10^(-B9)-Profile!C9*(10^(-B9)+2*K_HSO4)/(10^(-B9)+K_HSO4))&gt;0,1,-1)*7/2^1</f>
        <v/>
      </c>
      <c r="D9" s="9">
        <f>C9+IF((10^(-C9)+Atot*(H_NH3*(1+K_NH3*10^(-C9)/K_w))*RTL/(1+(H_NH3*(1+K_NH3*10^(-C9)/K_w))*RTL)*(K_NH3*10^(-C9)/K_w)/(1+K_NH3*10^(-C9)/K_w)-Profile!B9*(H_SO2*(1+Ka_S1/10^(-C9)+Ka_S1*Ka_S2/10^(-C9)^2))*RTL/(1+(H_SO2*(1+Ka_S1/10^(-C9)+Ka_S1*Ka_S2/10^(-C9)^2))*RTL)*(Ka_S1*10^(-C9)+2*Ka_S1*Ka_S2)/(10^(-C9)^2+Ka_S1*10^(-C9)+Ka_S1*Ka_S2)-Ntot-K_w/10^(-C9)-Profile!C9*(10^(-C9)+2*K_HSO4)/(10^(-C9)+K_HSO4))&gt;0,1,-1)*7/2^2</f>
        <v/>
      </c>
      <c r="E9" s="9">
        <f>D9+IF((10^(-D9)+Atot*(H_NH3*(1+K_NH3*10^(-D9)/K_w))*RTL/(1+(H_NH3*(1+K_NH3*10^(-D9)/K_w))*RTL)*(K_NH3*10^(-D9)/K_w)/(1+K_NH3*10^(-D9)/K_w)-Profile!B9*(H_SO2*(1+Ka_S1/10^(-D9)+Ka_S1*Ka_S2/10^(-D9)^2))*RTL/(1+(H_SO2*(1+Ka_S1/10^(-D9)+Ka_S1*Ka_S2/10^(-D9)^2))*RTL)*(Ka_S1*10^(-D9)+2*Ka_S1*Ka_S2)/(10^(-D9)^2+Ka_S1*10^(-D9)+Ka_S1*Ka_S2)-Ntot-K_w/10^(-D9)-Profile!C9*(10^(-D9)+2*K_HSO4)/(10^(-D9)+K_HSO4))&gt;0,1,-1)*7/2^3</f>
        <v/>
      </c>
      <c r="F9" s="9">
        <f>E9+IF((10^(-E9)+Atot*(H_NH3*(1+K_NH3*10^(-E9)/K_w))*RTL/(1+(H_NH3*(1+K_NH3*10^(-E9)/K_w))*RTL)*(K_NH3*10^(-E9)/K_w)/(1+K_NH3*10^(-E9)/K_w)-Profile!B9*(H_SO2*(1+Ka_S1/10^(-E9)+Ka_S1*Ka_S2/10^(-E9)^2))*RTL/(1+(H_SO2*(1+Ka_S1/10^(-E9)+Ka_S1*Ka_S2/10^(-E9)^2))*RTL)*(Ka_S1*10^(-E9)+2*Ka_S1*Ka_S2)/(10^(-E9)^2+Ka_S1*10^(-E9)+Ka_S1*Ka_S2)-Ntot-K_w/10^(-E9)-Profile!C9*(10^(-E9)+2*K_HSO4)/(10^(-E9)+K_HSO4))&gt;0,1,-1)*7/2^4</f>
        <v/>
      </c>
      <c r="G9" s="9">
        <f>F9+IF((10^(-F9)+Atot*(H_NH3*(1+K_NH3*10^(-F9)/K_w))*RTL/(1+(H_NH3*(1+K_NH3*10^(-F9)/K_w))*RTL)*(K_NH3*10^(-F9)/K_w)/(1+K_NH3*10^(-F9)/K_w)-Profile!B9*(H_SO2*(1+Ka_S1/10^(-F9)+Ka_S1*Ka_S2/10^(-F9)^2))*RTL/(1+(H_SO2*(1+Ka_S1/10^(-F9)+Ka_S1*Ka_S2/10^(-F9)^2))*RTL)*(Ka_S1*10^(-F9)+2*Ka_S1*Ka_S2)/(10^(-F9)^2+Ka_S1*10^(-F9)+Ka_S1*Ka_S2)-Ntot-K_w/10^(-F9)-Profile!C9*(10^(-F9)+2*K_HSO4)/(10^(-F9)+K_HSO4))&gt;0,1,-1)*7/2^5</f>
        <v/>
      </c>
      <c r="H9" s="9">
        <f>G9+IF((10^(-G9)+Atot*(H_NH3*(1+K_NH3*10^(-G9)/K_w))*RTL/(1+(H_NH3*(1+K_NH3*10^(-G9)/K_w))*RTL)*(K_NH3*10^(-G9)/K_w)/(1+K_NH3*10^(-G9)/K_w)-Profile!B9*(H_SO2*(1+Ka_S1/10^(-G9)+Ka_S1*Ka_S2/10^(-G9)^2))*RTL/(1+(H_SO2*(1+Ka_S1/10^(-G9)+Ka_S1*Ka_S2/10^(-G9)^2))*RTL)*(Ka_S1*10^(-G9)+2*Ka_S1*Ka_S2)/(10^(-G9)^2+Ka_S1*10^(-G9)+Ka_S1*Ka_S2)-Ntot-K_w/10^(-G9)-Profile!C9*(10^(-G9)+2*K_HSO4)/(10^(-G9)+K_HSO4))&gt;0,1,-1)*7/2^6</f>
        <v/>
      </c>
      <c r="I9" s="9">
        <f>H9+IF((10^(-H9)+Atot*(H_NH3*(1+K_NH3*10^(-H9)/K_w))*RTL/(1+(H_NH3*(1+K_NH3*10^(-H9)/K_w))*RTL)*(K_NH3*10^(-H9)/K_w)/(1+K_NH3*10^(-H9)/K_w)-Profile!B9*(H_SO2*(1+Ka_S1/10^(-H9)+Ka_S1*Ka_S2/10^(-H9)^2))*RTL/(1+(H_SO2*(1+Ka_S1/10^(-H9)+Ka_S1*Ka_S2/10^(-H9)^2))*RTL)*(Ka_S1*10^(-H9)+2*Ka_S1*Ka_S2)/(10^(-H9)^2+Ka_S1*10^(-H9)+Ka_S1*Ka_S2)-Ntot-K_w/10^(-H9)-Profile!C9*(10^(-H9)+2*K_HSO4)/(10^(-H9)+K_HSO4))&gt;0,1,-1)*7/2^7</f>
        <v/>
      </c>
      <c r="J9" s="9">
        <f>I9+IF((10^(-I9)+Atot*(H_NH3*(1+K_NH3*10^(-I9)/K_w))*RTL/(1+(H_NH3*(1+K_NH3*10^(-I9)/K_w))*RTL)*(K_NH3*10^(-I9)/K_w)/(1+K_NH3*10^(-I9)/K_w)-Profile!B9*(H_SO2*(1+Ka_S1/10^(-I9)+Ka_S1*Ka_S2/10^(-I9)^2))*RTL/(1+(H_SO2*(1+Ka_S1/10^(-I9)+Ka_S1*Ka_S2/10^(-I9)^2))*RTL)*(Ka_S1*10^(-I9)+2*Ka_S1*Ka_S2)/(10^(-I9)^2+Ka_S1*10^(-I9)+Ka_S1*Ka_S2)-Ntot-K_w/10^(-I9)-Profile!C9*(10^(-I9)+2*K_HSO4)/(10^(-I9)+K_HSO4))&gt;0,1,-1)*7/2^8</f>
        <v/>
      </c>
      <c r="K9" s="9">
        <f>J9+IF((10^(-J9)+Atot*(H_NH3*(1+K_NH3*10^(-J9)/K_w))*RTL/(1+(H_NH3*(1+K_NH3*10^(-J9)/K_w))*RTL)*(K_NH3*10^(-J9)/K_w)/(1+K_NH3*10^(-J9)/K_w)-Profile!B9*(H_SO2*(1+Ka_S1/10^(-J9)+Ka_S1*Ka_S2/10^(-J9)^2))*RTL/(1+(H_SO2*(1+Ka_S1/10^(-J9)+Ka_S1*Ka_S2/10^(-J9)^2))*RTL)*(Ka_S1*10^(-J9)+2*Ka_S1*Ka_S2)/(10^(-J9)^2+Ka_S1*10^(-J9)+Ka_S1*Ka_S2)-Ntot-K_w/10^(-J9)-Profile!C9*(10^(-J9)+2*K_HSO4)/(10^(-J9)+K_HSO4))&gt;0,1,-1)*7/2^9</f>
        <v/>
      </c>
      <c r="L9" s="9">
        <f>K9+IF((10^(-K9)+Atot*(H_NH3*(1+K_NH3*10^(-K9)/K_w))*RTL/(1+(H_NH3*(1+K_NH3*10^(-K9)/K_w))*RTL)*(K_NH3*10^(-K9)/K_w)/(1+K_NH3*10^(-K9)/K_w)-Profile!B9*(H_SO2*(1+Ka_S1/10^(-K9)+Ka_S1*Ka_S2/10^(-K9)^2))*RTL/(1+(H_SO2*(1+Ka_S1/10^(-K9)+Ka_S1*Ka_S2/10^(-K9)^2))*RTL)*(Ka_S1*10^(-K9)+2*Ka_S1*Ka_S2)/(10^(-K9)^2+Ka_S1*10^(-K9)+Ka_S1*Ka_S2)-Ntot-K_w/10^(-K9)-Profile!C9*(10^(-K9)+2*K_HSO4)/(10^(-K9)+K_HSO4))&gt;0,1,-1)*7/2^10</f>
        <v/>
      </c>
      <c r="M9" s="9">
        <f>L9+IF((10^(-L9)+Atot*(H_NH3*(1+K_NH3*10^(-L9)/K_w))*RTL/(1+(H_NH3*(1+K_NH3*10^(-L9)/K_w))*RTL)*(K_NH3*10^(-L9)/K_w)/(1+K_NH3*10^(-L9)/K_w)-Profile!B9*(H_SO2*(1+Ka_S1/10^(-L9)+Ka_S1*Ka_S2/10^(-L9)^2))*RTL/(1+(H_SO2*(1+Ka_S1/10^(-L9)+Ka_S1*Ka_S2/10^(-L9)^2))*RTL)*(Ka_S1*10^(-L9)+2*Ka_S1*Ka_S2)/(10^(-L9)^2+Ka_S1*10^(-L9)+Ka_S1*Ka_S2)-Ntot-K_w/10^(-L9)-Profile!C9*(10^(-L9)+2*K_HSO4)/(10^(-L9)+K_HSO4))&gt;0,1,-1)*7/2^11</f>
        <v/>
      </c>
      <c r="N9" s="9">
        <f>M9+IF((10^(-M9)+Atot*(H_NH3*(1+K_NH3*10^(-M9)/K_w))*RTL/(1+(H_NH3*(1+K_NH3*10^(-M9)/K_w))*RTL)*(K_NH3*10^(-M9)/K_w)/(1+K_NH3*10^(-M9)/K_w)-Profile!B9*(H_SO2*(1+Ka_S1/10^(-M9)+Ka_S1*Ka_S2/10^(-M9)^2))*RTL/(1+(H_SO2*(1+Ka_S1/10^(-M9)+Ka_S1*Ka_S2/10^(-M9)^2))*RTL)*(Ka_S1*10^(-M9)+2*Ka_S1*Ka_S2)/(10^(-M9)^2+Ka_S1*10^(-M9)+Ka_S1*Ka_S2)-Ntot-K_w/10^(-M9)-Profile!C9*(10^(-M9)+2*K_HSO4)/(10^(-M9)+K_HSO4))&gt;0,1,-1)*7/2^12</f>
        <v/>
      </c>
      <c r="O9" s="9">
        <f>N9+IF((10^(-N9)+Atot*(H_NH3*(1+K_NH3*10^(-N9)/K_w))*RTL/(1+(H_NH3*(1+K_NH3*10^(-N9)/K_w))*RTL)*(K_NH3*10^(-N9)/K_w)/(1+K_NH3*10^(-N9)/K_w)-Profile!B9*(H_SO2*(1+Ka_S1/10^(-N9)+Ka_S1*Ka_S2/10^(-N9)^2))*RTL/(1+(H_SO2*(1+Ka_S1/10^(-N9)+Ka_S1*Ka_S2/10^(-N9)^2))*RTL)*(Ka_S1*10^(-N9)+2*Ka_S1*Ka_S2)/(10^(-N9)^2+Ka_S1*10^(-N9)+Ka_S1*Ka_S2)-Ntot-K_w/10^(-N9)-Profile!C9*(10^(-N9)+2*K_HSO4)/(10^(-N9)+K_HSO4))&gt;0,1,-1)*7/2^13</f>
        <v/>
      </c>
      <c r="P9" s="9">
        <f>O9+IF((10^(-O9)+Atot*(H_NH3*(1+K_NH3*10^(-O9)/K_w))*RTL/(1+(H_NH3*(1+K_NH3*10^(-O9)/K_w))*RTL)*(K_NH3*10^(-O9)/K_w)/(1+K_NH3*10^(-O9)/K_w)-Profile!B9*(H_SO2*(1+Ka_S1/10^(-O9)+Ka_S1*Ka_S2/10^(-O9)^2))*RTL/(1+(H_SO2*(1+Ka_S1/10^(-O9)+Ka_S1*Ka_S2/10^(-O9)^2))*RTL)*(Ka_S1*10^(-O9)+2*Ka_S1*Ka_S2)/(10^(-O9)^2+Ka_S1*10^(-O9)+Ka_S1*Ka_S2)-Ntot-K_w/10^(-O9)-Profile!C9*(10^(-O9)+2*K_HSO4)/(10^(-O9)+K_HSO4))&gt;0,1,-1)*7/2^14</f>
        <v/>
      </c>
      <c r="Q9" s="9">
        <f>P9+IF((10^(-P9)+Atot*(H_NH3*(1+K_NH3*10^(-P9)/K_w))*RTL/(1+(H_NH3*(1+K_NH3*10^(-P9)/K_w))*RTL)*(K_NH3*10^(-P9)/K_w)/(1+K_NH3*10^(-P9)/K_w)-Profile!B9*(H_SO2*(1+Ka_S1/10^(-P9)+Ka_S1*Ka_S2/10^(-P9)^2))*RTL/(1+(H_SO2*(1+Ka_S1/10^(-P9)+Ka_S1*Ka_S2/10^(-P9)^2))*RTL)*(Ka_S1*10^(-P9)+2*Ka_S1*Ka_S2)/(10^(-P9)^2+Ka_S1*10^(-P9)+Ka_S1*Ka_S2)-Ntot-K_w/10^(-P9)-Profile!C9*(10^(-P9)+2*K_HSO4)/(10^(-P9)+K_HSO4))&gt;0,1,-1)*7/2^15</f>
        <v/>
      </c>
      <c r="R9" s="9">
        <f>Q9+IF((10^(-Q9)+Atot*(H_NH3*(1+K_NH3*10^(-Q9)/K_w))*RTL/(1+(H_NH3*(1+K_NH3*10^(-Q9)/K_w))*RTL)*(K_NH3*10^(-Q9)/K_w)/(1+K_NH3*10^(-Q9)/K_w)-Profile!B9*(H_SO2*(1+Ka_S1/10^(-Q9)+Ka_S1*Ka_S2/10^(-Q9)^2))*RTL/(1+(H_SO2*(1+Ka_S1/10^(-Q9)+Ka_S1*Ka_S2/10^(-Q9)^2))*RTL)*(Ka_S1*10^(-Q9)+2*Ka_S1*Ka_S2)/(10^(-Q9)^2+Ka_S1*10^(-Q9)+Ka_S1*Ka_S2)-Ntot-K_w/10^(-Q9)-Profile!C9*(10^(-Q9)+2*K_HSO4)/(10^(-Q9)+K_HSO4))&gt;0,1,-1)*7/2^16</f>
        <v/>
      </c>
      <c r="S9" s="9">
        <f>R9+IF((10^(-R9)+Atot*(H_NH3*(1+K_NH3*10^(-R9)/K_w))*RTL/(1+(H_NH3*(1+K_NH3*10^(-R9)/K_w))*RTL)*(K_NH3*10^(-R9)/K_w)/(1+K_NH3*10^(-R9)/K_w)-Profile!B9*(H_SO2*(1+Ka_S1/10^(-R9)+Ka_S1*Ka_S2/10^(-R9)^2))*RTL/(1+(H_SO2*(1+Ka_S1/10^(-R9)+Ka_S1*Ka_S2/10^(-R9)^2))*RTL)*(Ka_S1*10^(-R9)+2*Ka_S1*Ka_S2)/(10^(-R9)^2+Ka_S1*10^(-R9)+Ka_S1*Ka_S2)-Ntot-K_w/10^(-R9)-Profile!C9*(10^(-R9)+2*K_HSO4)/(10^(-R9)+K_HSO4))&gt;0,1,-1)*7/2^17</f>
        <v/>
      </c>
      <c r="T9" s="9">
        <f>S9+IF((10^(-S9)+Atot*(H_NH3*(1+K_NH3*10^(-S9)/K_w))*RTL/(1+(H_NH3*(1+K_NH3*10^(-S9)/K_w))*RTL)*(K_NH3*10^(-S9)/K_w)/(1+K_NH3*10^(-S9)/K_w)-Profile!B9*(H_SO2*(1+Ka_S1/10^(-S9)+Ka_S1*Ka_S2/10^(-S9)^2))*RTL/(1+(H_SO2*(1+Ka_S1/10^(-S9)+Ka_S1*Ka_S2/10^(-S9)^2))*RTL)*(Ka_S1*10^(-S9)+2*Ka_S1*Ka_S2)/(10^(-S9)^2+Ka_S1*10^(-S9)+Ka_S1*Ka_S2)-Ntot-K_w/10^(-S9)-Profile!C9*(10^(-S9)+2*K_HSO4)/(10^(-S9)+K_HSO4))&gt;0,1,-1)*7/2^18</f>
        <v/>
      </c>
      <c r="U9" s="9">
        <f>T9+IF((10^(-T9)+Atot*(H_NH3*(1+K_NH3*10^(-T9)/K_w))*RTL/(1+(H_NH3*(1+K_NH3*10^(-T9)/K_w))*RTL)*(K_NH3*10^(-T9)/K_w)/(1+K_NH3*10^(-T9)/K_w)-Profile!B9*(H_SO2*(1+Ka_S1/10^(-T9)+Ka_S1*Ka_S2/10^(-T9)^2))*RTL/(1+(H_SO2*(1+Ka_S1/10^(-T9)+Ka_S1*Ka_S2/10^(-T9)^2))*RTL)*(Ka_S1*10^(-T9)+2*Ka_S1*Ka_S2)/(10^(-T9)^2+Ka_S1*10^(-T9)+Ka_S1*Ka_S2)-Ntot-K_w/10^(-T9)-Profile!C9*(10^(-T9)+2*K_HSO4)/(10^(-T9)+K_HSO4))&gt;0,1,-1)*7/2^19</f>
        <v/>
      </c>
      <c r="V9" s="9">
        <f>U9+IF((10^(-U9)+Atot*(H_NH3*(1+K_NH3*10^(-U9)/K_w))*RTL/(1+(H_NH3*(1+K_NH3*10^(-U9)/K_w))*RTL)*(K_NH3*10^(-U9)/K_w)/(1+K_NH3*10^(-U9)/K_w)-Profile!B9*(H_SO2*(1+Ka_S1/10^(-U9)+Ka_S1*Ka_S2/10^(-U9)^2))*RTL/(1+(H_SO2*(1+Ka_S1/10^(-U9)+Ka_S1*Ka_S2/10^(-U9)^2))*RTL)*(Ka_S1*10^(-U9)+2*Ka_S1*Ka_S2)/(10^(-U9)^2+Ka_S1*10^(-U9)+Ka_S1*Ka_S2)-Ntot-K_w/10^(-U9)-Profile!C9*(10^(-U9)+2*K_HSO4)/(10^(-U9)+K_HSO4))&gt;0,1,-1)*7/2^20</f>
        <v/>
      </c>
      <c r="W9" s="9">
        <f>V9+IF((10^(-V9)+Atot*(H_NH3*(1+K_NH3*10^(-V9)/K_w))*RTL/(1+(H_NH3*(1+K_NH3*10^(-V9)/K_w))*RTL)*(K_NH3*10^(-V9)/K_w)/(1+K_NH3*10^(-V9)/K_w)-Profile!B9*(H_SO2*(1+Ka_S1/10^(-V9)+Ka_S1*Ka_S2/10^(-V9)^2))*RTL/(1+(H_SO2*(1+Ka_S1/10^(-V9)+Ka_S1*Ka_S2/10^(-V9)^2))*RTL)*(Ka_S1*10^(-V9)+2*Ka_S1*Ka_S2)/(10^(-V9)^2+Ka_S1*10^(-V9)+Ka_S1*Ka_S2)-Ntot-K_w/10^(-V9)-Profile!C9*(10^(-V9)+2*K_HSO4)/(10^(-V9)+K_HSO4))&gt;0,1,-1)*7/2^21</f>
        <v/>
      </c>
      <c r="X9" s="9">
        <f>W9+IF((10^(-W9)+Atot*(H_NH3*(1+K_NH3*10^(-W9)/K_w))*RTL/(1+(H_NH3*(1+K_NH3*10^(-W9)/K_w))*RTL)*(K_NH3*10^(-W9)/K_w)/(1+K_NH3*10^(-W9)/K_w)-Profile!B9*(H_SO2*(1+Ka_S1/10^(-W9)+Ka_S1*Ka_S2/10^(-W9)^2))*RTL/(1+(H_SO2*(1+Ka_S1/10^(-W9)+Ka_S1*Ka_S2/10^(-W9)^2))*RTL)*(Ka_S1*10^(-W9)+2*Ka_S1*Ka_S2)/(10^(-W9)^2+Ka_S1*10^(-W9)+Ka_S1*Ka_S2)-Ntot-K_w/10^(-W9)-Profile!C9*(10^(-W9)+2*K_HSO4)/(10^(-W9)+K_HSO4))&gt;0,1,-1)*7/2^22</f>
        <v/>
      </c>
      <c r="Y9" s="9">
        <f>X9+IF((10^(-X9)+Atot*(H_NH3*(1+K_NH3*10^(-X9)/K_w))*RTL/(1+(H_NH3*(1+K_NH3*10^(-X9)/K_w))*RTL)*(K_NH3*10^(-X9)/K_w)/(1+K_NH3*10^(-X9)/K_w)-Profile!B9*(H_SO2*(1+Ka_S1/10^(-X9)+Ka_S1*Ka_S2/10^(-X9)^2))*RTL/(1+(H_SO2*(1+Ka_S1/10^(-X9)+Ka_S1*Ka_S2/10^(-X9)^2))*RTL)*(Ka_S1*10^(-X9)+2*Ka_S1*Ka_S2)/(10^(-X9)^2+Ka_S1*10^(-X9)+Ka_S1*Ka_S2)-Ntot-K_w/10^(-X9)-Profile!C9*(10^(-X9)+2*K_HSO4)/(10^(-X9)+K_HSO4))&gt;0,1,-1)*7/2^23</f>
        <v/>
      </c>
      <c r="Z9" s="9">
        <f>Y9+IF((10^(-Y9)+Atot*(H_NH3*(1+K_NH3*10^(-Y9)/K_w))*RTL/(1+(H_NH3*(1+K_NH3*10^(-Y9)/K_w))*RTL)*(K_NH3*10^(-Y9)/K_w)/(1+K_NH3*10^(-Y9)/K_w)-Profile!B9*(H_SO2*(1+Ka_S1/10^(-Y9)+Ka_S1*Ka_S2/10^(-Y9)^2))*RTL/(1+(H_SO2*(1+Ka_S1/10^(-Y9)+Ka_S1*Ka_S2/10^(-Y9)^2))*RTL)*(Ka_S1*10^(-Y9)+2*Ka_S1*Ka_S2)/(10^(-Y9)^2+Ka_S1*10^(-Y9)+Ka_S1*Ka_S2)-Ntot-K_w/10^(-Y9)-Profile!C9*(10^(-Y9)+2*K_HSO4)/(10^(-Y9)+K_HSO4))&gt;0,1,-1)*7/2^24</f>
        <v/>
      </c>
      <c r="AA9" s="9">
        <f>Z9+IF((10^(-Z9)+Atot*(H_NH3*(1+K_NH3*10^(-Z9)/K_w))*RTL/(1+(H_NH3*(1+K_NH3*10^(-Z9)/K_w))*RTL)*(K_NH3*10^(-Z9)/K_w)/(1+K_NH3*10^(-Z9)/K_w)-Profile!B9*(H_SO2*(1+Ka_S1/10^(-Z9)+Ka_S1*Ka_S2/10^(-Z9)^2))*RTL/(1+(H_SO2*(1+Ka_S1/10^(-Z9)+Ka_S1*Ka_S2/10^(-Z9)^2))*RTL)*(Ka_S1*10^(-Z9)+2*Ka_S1*Ka_S2)/(10^(-Z9)^2+Ka_S1*10^(-Z9)+Ka_S1*Ka_S2)-Ntot-K_w/10^(-Z9)-Profile!C9*(10^(-Z9)+2*K_HSO4)/(10^(-Z9)+K_HSO4))&gt;0,1,-1)*7/2^25</f>
        <v/>
      </c>
      <c r="AB9" s="9">
        <f>AA9+IF((10^(-AA9)+Atot*(H_NH3*(1+K_NH3*10^(-AA9)/K_w))*RTL/(1+(H_NH3*(1+K_NH3*10^(-AA9)/K_w))*RTL)*(K_NH3*10^(-AA9)/K_w)/(1+K_NH3*10^(-AA9)/K_w)-Profile!B9*(H_SO2*(1+Ka_S1/10^(-AA9)+Ka_S1*Ka_S2/10^(-AA9)^2))*RTL/(1+(H_SO2*(1+Ka_S1/10^(-AA9)+Ka_S1*Ka_S2/10^(-AA9)^2))*RTL)*(Ka_S1*10^(-AA9)+2*Ka_S1*Ka_S2)/(10^(-AA9)^2+Ka_S1*10^(-AA9)+Ka_S1*Ka_S2)-Ntot-K_w/10^(-AA9)-Profile!C9*(10^(-AA9)+2*K_HSO4)/(10^(-AA9)+K_HSO4))&gt;0,1,-1)*7/2^26</f>
        <v/>
      </c>
      <c r="AC9" s="9">
        <f>AB9+IF((10^(-AB9)+Atot*(H_NH3*(1+K_NH3*10^(-AB9)/K_w))*RTL/(1+(H_NH3*(1+K_NH3*10^(-AB9)/K_w))*RTL)*(K_NH3*10^(-AB9)/K_w)/(1+K_NH3*10^(-AB9)/K_w)-Profile!B9*(H_SO2*(1+Ka_S1/10^(-AB9)+Ka_S1*Ka_S2/10^(-AB9)^2))*RTL/(1+(H_SO2*(1+Ka_S1/10^(-AB9)+Ka_S1*Ka_S2/10^(-AB9)^2))*RTL)*(Ka_S1*10^(-AB9)+2*Ka_S1*Ka_S2)/(10^(-AB9)^2+Ka_S1*10^(-AB9)+Ka_S1*Ka_S2)-Ntot-K_w/10^(-AB9)-Profile!C9*(10^(-AB9)+2*K_HSO4)/(10^(-AB9)+K_HSO4))&gt;0,1,-1)*7/2^27</f>
        <v/>
      </c>
      <c r="AD9" s="9">
        <f>AC9+IF((10^(-AC9)+Atot*(H_NH3*(1+K_NH3*10^(-AC9)/K_w))*RTL/(1+(H_NH3*(1+K_NH3*10^(-AC9)/K_w))*RTL)*(K_NH3*10^(-AC9)/K_w)/(1+K_NH3*10^(-AC9)/K_w)-Profile!B9*(H_SO2*(1+Ka_S1/10^(-AC9)+Ka_S1*Ka_S2/10^(-AC9)^2))*RTL/(1+(H_SO2*(1+Ka_S1/10^(-AC9)+Ka_S1*Ka_S2/10^(-AC9)^2))*RTL)*(Ka_S1*10^(-AC9)+2*Ka_S1*Ka_S2)/(10^(-AC9)^2+Ka_S1*10^(-AC9)+Ka_S1*Ka_S2)-Ntot-K_w/10^(-AC9)-Profile!C9*(10^(-AC9)+2*K_HSO4)/(10^(-AC9)+K_HSO4))&gt;0,1,-1)*7/2^28</f>
        <v/>
      </c>
      <c r="AE9" s="9">
        <f>AD9+IF((10^(-AD9)+Atot*(H_NH3*(1+K_NH3*10^(-AD9)/K_w))*RTL/(1+(H_NH3*(1+K_NH3*10^(-AD9)/K_w))*RTL)*(K_NH3*10^(-AD9)/K_w)/(1+K_NH3*10^(-AD9)/K_w)-Profile!B9*(H_SO2*(1+Ka_S1/10^(-AD9)+Ka_S1*Ka_S2/10^(-AD9)^2))*RTL/(1+(H_SO2*(1+Ka_S1/10^(-AD9)+Ka_S1*Ka_S2/10^(-AD9)^2))*RTL)*(Ka_S1*10^(-AD9)+2*Ka_S1*Ka_S2)/(10^(-AD9)^2+Ka_S1*10^(-AD9)+Ka_S1*Ka_S2)-Ntot-K_w/10^(-AD9)-Profile!C9*(10^(-AD9)+2*K_HSO4)/(10^(-AD9)+K_HSO4))&gt;0,1,-1)*7/2^29</f>
        <v/>
      </c>
      <c r="AF9" s="9">
        <f>AE9+IF((10^(-AE9)+Atot*(H_NH3*(1+K_NH3*10^(-AE9)/K_w))*RTL/(1+(H_NH3*(1+K_NH3*10^(-AE9)/K_w))*RTL)*(K_NH3*10^(-AE9)/K_w)/(1+K_NH3*10^(-AE9)/K_w)-Profile!B9*(H_SO2*(1+Ka_S1/10^(-AE9)+Ka_S1*Ka_S2/10^(-AE9)^2))*RTL/(1+(H_SO2*(1+Ka_S1/10^(-AE9)+Ka_S1*Ka_S2/10^(-AE9)^2))*RTL)*(Ka_S1*10^(-AE9)+2*Ka_S1*Ka_S2)/(10^(-AE9)^2+Ka_S1*10^(-AE9)+Ka_S1*Ka_S2)-Ntot-K_w/10^(-AE9)-Profile!C9*(10^(-AE9)+2*K_HSO4)/(10^(-AE9)+K_HSO4))&gt;0,1,-1)*7/2^30</f>
        <v/>
      </c>
      <c r="AG9" s="9">
        <f>AF9+IF((10^(-AF9)+Atot*(H_NH3*(1+K_NH3*10^(-AF9)/K_w))*RTL/(1+(H_NH3*(1+K_NH3*10^(-AF9)/K_w))*RTL)*(K_NH3*10^(-AF9)/K_w)/(1+K_NH3*10^(-AF9)/K_w)-Profile!B9*(H_SO2*(1+Ka_S1/10^(-AF9)+Ka_S1*Ka_S2/10^(-AF9)^2))*RTL/(1+(H_SO2*(1+Ka_S1/10^(-AF9)+Ka_S1*Ka_S2/10^(-AF9)^2))*RTL)*(Ka_S1*10^(-AF9)+2*Ka_S1*Ka_S2)/(10^(-AF9)^2+Ka_S1*10^(-AF9)+Ka_S1*Ka_S2)-Ntot-K_w/10^(-AF9)-Profile!C9*(10^(-AF9)+2*K_HSO4)/(10^(-AF9)+K_HSO4))&gt;0,1,-1)*7/2^31</f>
        <v/>
      </c>
      <c r="AH9" s="9">
        <f>AG9+IF((10^(-AG9)+Atot*(H_NH3*(1+K_NH3*10^(-AG9)/K_w))*RTL/(1+(H_NH3*(1+K_NH3*10^(-AG9)/K_w))*RTL)*(K_NH3*10^(-AG9)/K_w)/(1+K_NH3*10^(-AG9)/K_w)-Profile!B9*(H_SO2*(1+Ka_S1/10^(-AG9)+Ka_S1*Ka_S2/10^(-AG9)^2))*RTL/(1+(H_SO2*(1+Ka_S1/10^(-AG9)+Ka_S1*Ka_S2/10^(-AG9)^2))*RTL)*(Ka_S1*10^(-AG9)+2*Ka_S1*Ka_S2)/(10^(-AG9)^2+Ka_S1*10^(-AG9)+Ka_S1*Ka_S2)-Ntot-K_w/10^(-AG9)-Profile!C9*(10^(-AG9)+2*K_HSO4)/(10^(-AG9)+K_HSO4))&gt;0,1,-1)*7/2^32</f>
        <v/>
      </c>
      <c r="AI9" s="9">
        <f>AH9+IF((10^(-AH9)+Atot*(H_NH3*(1+K_NH3*10^(-AH9)/K_w))*RTL/(1+(H_NH3*(1+K_NH3*10^(-AH9)/K_w))*RTL)*(K_NH3*10^(-AH9)/K_w)/(1+K_NH3*10^(-AH9)/K_w)-Profile!B9*(H_SO2*(1+Ka_S1/10^(-AH9)+Ka_S1*Ka_S2/10^(-AH9)^2))*RTL/(1+(H_SO2*(1+Ka_S1/10^(-AH9)+Ka_S1*Ka_S2/10^(-AH9)^2))*RTL)*(Ka_S1*10^(-AH9)+2*Ka_S1*Ka_S2)/(10^(-AH9)^2+Ka_S1*10^(-AH9)+Ka_S1*Ka_S2)-Ntot-K_w/10^(-AH9)-Profile!C9*(10^(-AH9)+2*K_HSO4)/(10^(-AH9)+K_HSO4))&gt;0,1,-1)*7/2^33</f>
        <v/>
      </c>
      <c r="AJ9" s="9">
        <f>AI9+IF((10^(-AI9)+Atot*(H_NH3*(1+K_NH3*10^(-AI9)/K_w))*RTL/(1+(H_NH3*(1+K_NH3*10^(-AI9)/K_w))*RTL)*(K_NH3*10^(-AI9)/K_w)/(1+K_NH3*10^(-AI9)/K_w)-Profile!B9*(H_SO2*(1+Ka_S1/10^(-AI9)+Ka_S1*Ka_S2/10^(-AI9)^2))*RTL/(1+(H_SO2*(1+Ka_S1/10^(-AI9)+Ka_S1*Ka_S2/10^(-AI9)^2))*RTL)*(Ka_S1*10^(-AI9)+2*Ka_S1*Ka_S2)/(10^(-AI9)^2+Ka_S1*10^(-AI9)+Ka_S1*Ka_S2)-Ntot-K_w/10^(-AI9)-Profile!C9*(10^(-AI9)+2*K_HSO4)/(10^(-AI9)+K_HSO4))&gt;0,1,-1)*7/2^34</f>
        <v/>
      </c>
      <c r="AK9" s="9">
        <f>AJ9+IF((10^(-AJ9)+Atot*(H_NH3*(1+K_NH3*10^(-AJ9)/K_w))*RTL/(1+(H_NH3*(1+K_NH3*10^(-AJ9)/K_w))*RTL)*(K_NH3*10^(-AJ9)/K_w)/(1+K_NH3*10^(-AJ9)/K_w)-Profile!B9*(H_SO2*(1+Ka_S1/10^(-AJ9)+Ka_S1*Ka_S2/10^(-AJ9)^2))*RTL/(1+(H_SO2*(1+Ka_S1/10^(-AJ9)+Ka_S1*Ka_S2/10^(-AJ9)^2))*RTL)*(Ka_S1*10^(-AJ9)+2*Ka_S1*Ka_S2)/(10^(-AJ9)^2+Ka_S1*10^(-AJ9)+Ka_S1*Ka_S2)-Ntot-K_w/10^(-AJ9)-Profile!C9*(10^(-AJ9)+2*K_HSO4)/(10^(-AJ9)+K_HSO4))&gt;0,1,-1)*7/2^35</f>
        <v/>
      </c>
      <c r="AL9" s="9">
        <f>AK9+IF((10^(-AK9)+Atot*(H_NH3*(1+K_NH3*10^(-AK9)/K_w))*RTL/(1+(H_NH3*(1+K_NH3*10^(-AK9)/K_w))*RTL)*(K_NH3*10^(-AK9)/K_w)/(1+K_NH3*10^(-AK9)/K_w)-Profile!B9*(H_SO2*(1+Ka_S1/10^(-AK9)+Ka_S1*Ka_S2/10^(-AK9)^2))*RTL/(1+(H_SO2*(1+Ka_S1/10^(-AK9)+Ka_S1*Ka_S2/10^(-AK9)^2))*RTL)*(Ka_S1*10^(-AK9)+2*Ka_S1*Ka_S2)/(10^(-AK9)^2+Ka_S1*10^(-AK9)+Ka_S1*Ka_S2)-Ntot-K_w/10^(-AK9)-Profile!C9*(10^(-AK9)+2*K_HSO4)/(10^(-AK9)+K_HSO4))&gt;0,1,-1)*7/2^36</f>
        <v/>
      </c>
    </row>
    <row r="10">
      <c r="A10">
        <f>Profile!A10</f>
        <v/>
      </c>
      <c r="B10" t="n">
        <v>7</v>
      </c>
      <c r="C10" s="9">
        <f>B10+IF((10^(-B10)+Atot*(H_NH3*(1+K_NH3*10^(-B10)/K_w))*RTL/(1+(H_NH3*(1+K_NH3*10^(-B10)/K_w))*RTL)*(K_NH3*10^(-B10)/K_w)/(1+K_NH3*10^(-B10)/K_w)-Profile!B10*(H_SO2*(1+Ka_S1/10^(-B10)+Ka_S1*Ka_S2/10^(-B10)^2))*RTL/(1+(H_SO2*(1+Ka_S1/10^(-B10)+Ka_S1*Ka_S2/10^(-B10)^2))*RTL)*(Ka_S1*10^(-B10)+2*Ka_S1*Ka_S2)/(10^(-B10)^2+Ka_S1*10^(-B10)+Ka_S1*Ka_S2)-Ntot-K_w/10^(-B10)-Profile!C10*(10^(-B10)+2*K_HSO4)/(10^(-B10)+K_HSO4))&gt;0,1,-1)*7/2^1</f>
        <v/>
      </c>
      <c r="D10" s="9">
        <f>C10+IF((10^(-C10)+Atot*(H_NH3*(1+K_NH3*10^(-C10)/K_w))*RTL/(1+(H_NH3*(1+K_NH3*10^(-C10)/K_w))*RTL)*(K_NH3*10^(-C10)/K_w)/(1+K_NH3*10^(-C10)/K_w)-Profile!B10*(H_SO2*(1+Ka_S1/10^(-C10)+Ka_S1*Ka_S2/10^(-C10)^2))*RTL/(1+(H_SO2*(1+Ka_S1/10^(-C10)+Ka_S1*Ka_S2/10^(-C10)^2))*RTL)*(Ka_S1*10^(-C10)+2*Ka_S1*Ka_S2)/(10^(-C10)^2+Ka_S1*10^(-C10)+Ka_S1*Ka_S2)-Ntot-K_w/10^(-C10)-Profile!C10*(10^(-C10)+2*K_HSO4)/(10^(-C10)+K_HSO4))&gt;0,1,-1)*7/2^2</f>
        <v/>
      </c>
      <c r="E10" s="9">
        <f>D10+IF((10^(-D10)+Atot*(H_NH3*(1+K_NH3*10^(-D10)/K_w))*RTL/(1+(H_NH3*(1+K_NH3*10^(-D10)/K_w))*RTL)*(K_NH3*10^(-D10)/K_w)/(1+K_NH3*10^(-D10)/K_w)-Profile!B10*(H_SO2*(1+Ka_S1/10^(-D10)+Ka_S1*Ka_S2/10^(-D10)^2))*RTL/(1+(H_SO2*(1+Ka_S1/10^(-D10)+Ka_S1*Ka_S2/10^(-D10)^2))*RTL)*(Ka_S1*10^(-D10)+2*Ka_S1*Ka_S2)/(10^(-D10)^2+Ka_S1*10^(-D10)+Ka_S1*Ka_S2)-Ntot-K_w/10^(-D10)-Profile!C10*(10^(-D10)+2*K_HSO4)/(10^(-D10)+K_HSO4))&gt;0,1,-1)*7/2^3</f>
        <v/>
      </c>
      <c r="F10" s="9">
        <f>E10+IF((10^(-E10)+Atot*(H_NH3*(1+K_NH3*10^(-E10)/K_w))*RTL/(1+(H_NH3*(1+K_NH3*10^(-E10)/K_w))*RTL)*(K_NH3*10^(-E10)/K_w)/(1+K_NH3*10^(-E10)/K_w)-Profile!B10*(H_SO2*(1+Ka_S1/10^(-E10)+Ka_S1*Ka_S2/10^(-E10)^2))*RTL/(1+(H_SO2*(1+Ka_S1/10^(-E10)+Ka_S1*Ka_S2/10^(-E10)^2))*RTL)*(Ka_S1*10^(-E10)+2*Ka_S1*Ka_S2)/(10^(-E10)^2+Ka_S1*10^(-E10)+Ka_S1*Ka_S2)-Ntot-K_w/10^(-E10)-Profile!C10*(10^(-E10)+2*K_HSO4)/(10^(-E10)+K_HSO4))&gt;0,1,-1)*7/2^4</f>
        <v/>
      </c>
      <c r="G10" s="9">
        <f>F10+IF((10^(-F10)+Atot*(H_NH3*(1+K_NH3*10^(-F10)/K_w))*RTL/(1+(H_NH3*(1+K_NH3*10^(-F10)/K_w))*RTL)*(K_NH3*10^(-F10)/K_w)/(1+K_NH3*10^(-F10)/K_w)-Profile!B10*(H_SO2*(1+Ka_S1/10^(-F10)+Ka_S1*Ka_S2/10^(-F10)^2))*RTL/(1+(H_SO2*(1+Ka_S1/10^(-F10)+Ka_S1*Ka_S2/10^(-F10)^2))*RTL)*(Ka_S1*10^(-F10)+2*Ka_S1*Ka_S2)/(10^(-F10)^2+Ka_S1*10^(-F10)+Ka_S1*Ka_S2)-Ntot-K_w/10^(-F10)-Profile!C10*(10^(-F10)+2*K_HSO4)/(10^(-F10)+K_HSO4))&gt;0,1,-1)*7/2^5</f>
        <v/>
      </c>
      <c r="H10" s="9">
        <f>G10+IF((10^(-G10)+Atot*(H_NH3*(1+K_NH3*10^(-G10)/K_w))*RTL/(1+(H_NH3*(1+K_NH3*10^(-G10)/K_w))*RTL)*(K_NH3*10^(-G10)/K_w)/(1+K_NH3*10^(-G10)/K_w)-Profile!B10*(H_SO2*(1+Ka_S1/10^(-G10)+Ka_S1*Ka_S2/10^(-G10)^2))*RTL/(1+(H_SO2*(1+Ka_S1/10^(-G10)+Ka_S1*Ka_S2/10^(-G10)^2))*RTL)*(Ka_S1*10^(-G10)+2*Ka_S1*Ka_S2)/(10^(-G10)^2+Ka_S1*10^(-G10)+Ka_S1*Ka_S2)-Ntot-K_w/10^(-G10)-Profile!C10*(10^(-G10)+2*K_HSO4)/(10^(-G10)+K_HSO4))&gt;0,1,-1)*7/2^6</f>
        <v/>
      </c>
      <c r="I10" s="9">
        <f>H10+IF((10^(-H10)+Atot*(H_NH3*(1+K_NH3*10^(-H10)/K_w))*RTL/(1+(H_NH3*(1+K_NH3*10^(-H10)/K_w))*RTL)*(K_NH3*10^(-H10)/K_w)/(1+K_NH3*10^(-H10)/K_w)-Profile!B10*(H_SO2*(1+Ka_S1/10^(-H10)+Ka_S1*Ka_S2/10^(-H10)^2))*RTL/(1+(H_SO2*(1+Ka_S1/10^(-H10)+Ka_S1*Ka_S2/10^(-H10)^2))*RTL)*(Ka_S1*10^(-H10)+2*Ka_S1*Ka_S2)/(10^(-H10)^2+Ka_S1*10^(-H10)+Ka_S1*Ka_S2)-Ntot-K_w/10^(-H10)-Profile!C10*(10^(-H10)+2*K_HSO4)/(10^(-H10)+K_HSO4))&gt;0,1,-1)*7/2^7</f>
        <v/>
      </c>
      <c r="J10" s="9">
        <f>I10+IF((10^(-I10)+Atot*(H_NH3*(1+K_NH3*10^(-I10)/K_w))*RTL/(1+(H_NH3*(1+K_NH3*10^(-I10)/K_w))*RTL)*(K_NH3*10^(-I10)/K_w)/(1+K_NH3*10^(-I10)/K_w)-Profile!B10*(H_SO2*(1+Ka_S1/10^(-I10)+Ka_S1*Ka_S2/10^(-I10)^2))*RTL/(1+(H_SO2*(1+Ka_S1/10^(-I10)+Ka_S1*Ka_S2/10^(-I10)^2))*RTL)*(Ka_S1*10^(-I10)+2*Ka_S1*Ka_S2)/(10^(-I10)^2+Ka_S1*10^(-I10)+Ka_S1*Ka_S2)-Ntot-K_w/10^(-I10)-Profile!C10*(10^(-I10)+2*K_HSO4)/(10^(-I10)+K_HSO4))&gt;0,1,-1)*7/2^8</f>
        <v/>
      </c>
      <c r="K10" s="9">
        <f>J10+IF((10^(-J10)+Atot*(H_NH3*(1+K_NH3*10^(-J10)/K_w))*RTL/(1+(H_NH3*(1+K_NH3*10^(-J10)/K_w))*RTL)*(K_NH3*10^(-J10)/K_w)/(1+K_NH3*10^(-J10)/K_w)-Profile!B10*(H_SO2*(1+Ka_S1/10^(-J10)+Ka_S1*Ka_S2/10^(-J10)^2))*RTL/(1+(H_SO2*(1+Ka_S1/10^(-J10)+Ka_S1*Ka_S2/10^(-J10)^2))*RTL)*(Ka_S1*10^(-J10)+2*Ka_S1*Ka_S2)/(10^(-J10)^2+Ka_S1*10^(-J10)+Ka_S1*Ka_S2)-Ntot-K_w/10^(-J10)-Profile!C10*(10^(-J10)+2*K_HSO4)/(10^(-J10)+K_HSO4))&gt;0,1,-1)*7/2^9</f>
        <v/>
      </c>
      <c r="L10" s="9">
        <f>K10+IF((10^(-K10)+Atot*(H_NH3*(1+K_NH3*10^(-K10)/K_w))*RTL/(1+(H_NH3*(1+K_NH3*10^(-K10)/K_w))*RTL)*(K_NH3*10^(-K10)/K_w)/(1+K_NH3*10^(-K10)/K_w)-Profile!B10*(H_SO2*(1+Ka_S1/10^(-K10)+Ka_S1*Ka_S2/10^(-K10)^2))*RTL/(1+(H_SO2*(1+Ka_S1/10^(-K10)+Ka_S1*Ka_S2/10^(-K10)^2))*RTL)*(Ka_S1*10^(-K10)+2*Ka_S1*Ka_S2)/(10^(-K10)^2+Ka_S1*10^(-K10)+Ka_S1*Ka_S2)-Ntot-K_w/10^(-K10)-Profile!C10*(10^(-K10)+2*K_HSO4)/(10^(-K10)+K_HSO4))&gt;0,1,-1)*7/2^10</f>
        <v/>
      </c>
      <c r="M10" s="9">
        <f>L10+IF((10^(-L10)+Atot*(H_NH3*(1+K_NH3*10^(-L10)/K_w))*RTL/(1+(H_NH3*(1+K_NH3*10^(-L10)/K_w))*RTL)*(K_NH3*10^(-L10)/K_w)/(1+K_NH3*10^(-L10)/K_w)-Profile!B10*(H_SO2*(1+Ka_S1/10^(-L10)+Ka_S1*Ka_S2/10^(-L10)^2))*RTL/(1+(H_SO2*(1+Ka_S1/10^(-L10)+Ka_S1*Ka_S2/10^(-L10)^2))*RTL)*(Ka_S1*10^(-L10)+2*Ka_S1*Ka_S2)/(10^(-L10)^2+Ka_S1*10^(-L10)+Ka_S1*Ka_S2)-Ntot-K_w/10^(-L10)-Profile!C10*(10^(-L10)+2*K_HSO4)/(10^(-L10)+K_HSO4))&gt;0,1,-1)*7/2^11</f>
        <v/>
      </c>
      <c r="N10" s="9">
        <f>M10+IF((10^(-M10)+Atot*(H_NH3*(1+K_NH3*10^(-M10)/K_w))*RTL/(1+(H_NH3*(1+K_NH3*10^(-M10)/K_w))*RTL)*(K_NH3*10^(-M10)/K_w)/(1+K_NH3*10^(-M10)/K_w)-Profile!B10*(H_SO2*(1+Ka_S1/10^(-M10)+Ka_S1*Ka_S2/10^(-M10)^2))*RTL/(1+(H_SO2*(1+Ka_S1/10^(-M10)+Ka_S1*Ka_S2/10^(-M10)^2))*RTL)*(Ka_S1*10^(-M10)+2*Ka_S1*Ka_S2)/(10^(-M10)^2+Ka_S1*10^(-M10)+Ka_S1*Ka_S2)-Ntot-K_w/10^(-M10)-Profile!C10*(10^(-M10)+2*K_HSO4)/(10^(-M10)+K_HSO4))&gt;0,1,-1)*7/2^12</f>
        <v/>
      </c>
      <c r="O10" s="9">
        <f>N10+IF((10^(-N10)+Atot*(H_NH3*(1+K_NH3*10^(-N10)/K_w))*RTL/(1+(H_NH3*(1+K_NH3*10^(-N10)/K_w))*RTL)*(K_NH3*10^(-N10)/K_w)/(1+K_NH3*10^(-N10)/K_w)-Profile!B10*(H_SO2*(1+Ka_S1/10^(-N10)+Ka_S1*Ka_S2/10^(-N10)^2))*RTL/(1+(H_SO2*(1+Ka_S1/10^(-N10)+Ka_S1*Ka_S2/10^(-N10)^2))*RTL)*(Ka_S1*10^(-N10)+2*Ka_S1*Ka_S2)/(10^(-N10)^2+Ka_S1*10^(-N10)+Ka_S1*Ka_S2)-Ntot-K_w/10^(-N10)-Profile!C10*(10^(-N10)+2*K_HSO4)/(10^(-N10)+K_HSO4))&gt;0,1,-1)*7/2^13</f>
        <v/>
      </c>
      <c r="P10" s="9">
        <f>O10+IF((10^(-O10)+Atot*(H_NH3*(1+K_NH3*10^(-O10)/K_w))*RTL/(1+(H_NH3*(1+K_NH3*10^(-O10)/K_w))*RTL)*(K_NH3*10^(-O10)/K_w)/(1+K_NH3*10^(-O10)/K_w)-Profile!B10*(H_SO2*(1+Ka_S1/10^(-O10)+Ka_S1*Ka_S2/10^(-O10)^2))*RTL/(1+(H_SO2*(1+Ka_S1/10^(-O10)+Ka_S1*Ka_S2/10^(-O10)^2))*RTL)*(Ka_S1*10^(-O10)+2*Ka_S1*Ka_S2)/(10^(-O10)^2+Ka_S1*10^(-O10)+Ka_S1*Ka_S2)-Ntot-K_w/10^(-O10)-Profile!C10*(10^(-O10)+2*K_HSO4)/(10^(-O10)+K_HSO4))&gt;0,1,-1)*7/2^14</f>
        <v/>
      </c>
      <c r="Q10" s="9">
        <f>P10+IF((10^(-P10)+Atot*(H_NH3*(1+K_NH3*10^(-P10)/K_w))*RTL/(1+(H_NH3*(1+K_NH3*10^(-P10)/K_w))*RTL)*(K_NH3*10^(-P10)/K_w)/(1+K_NH3*10^(-P10)/K_w)-Profile!B10*(H_SO2*(1+Ka_S1/10^(-P10)+Ka_S1*Ka_S2/10^(-P10)^2))*RTL/(1+(H_SO2*(1+Ka_S1/10^(-P10)+Ka_S1*Ka_S2/10^(-P10)^2))*RTL)*(Ka_S1*10^(-P10)+2*Ka_S1*Ka_S2)/(10^(-P10)^2+Ka_S1*10^(-P10)+Ka_S1*Ka_S2)-Ntot-K_w/10^(-P10)-Profile!C10*(10^(-P10)+2*K_HSO4)/(10^(-P10)+K_HSO4))&gt;0,1,-1)*7/2^15</f>
        <v/>
      </c>
      <c r="R10" s="9">
        <f>Q10+IF((10^(-Q10)+Atot*(H_NH3*(1+K_NH3*10^(-Q10)/K_w))*RTL/(1+(H_NH3*(1+K_NH3*10^(-Q10)/K_w))*RTL)*(K_NH3*10^(-Q10)/K_w)/(1+K_NH3*10^(-Q10)/K_w)-Profile!B10*(H_SO2*(1+Ka_S1/10^(-Q10)+Ka_S1*Ka_S2/10^(-Q10)^2))*RTL/(1+(H_SO2*(1+Ka_S1/10^(-Q10)+Ka_S1*Ka_S2/10^(-Q10)^2))*RTL)*(Ka_S1*10^(-Q10)+2*Ka_S1*Ka_S2)/(10^(-Q10)^2+Ka_S1*10^(-Q10)+Ka_S1*Ka_S2)-Ntot-K_w/10^(-Q10)-Profile!C10*(10^(-Q10)+2*K_HSO4)/(10^(-Q10)+K_HSO4))&gt;0,1,-1)*7/2^16</f>
        <v/>
      </c>
      <c r="S10" s="9">
        <f>R10+IF((10^(-R10)+Atot*(H_NH3*(1+K_NH3*10^(-R10)/K_w))*RTL/(1+(H_NH3*(1+K_NH3*10^(-R10)/K_w))*RTL)*(K_NH3*10^(-R10)/K_w)/(1+K_NH3*10^(-R10)/K_w)-Profile!B10*(H_SO2*(1+Ka_S1/10^(-R10)+Ka_S1*Ka_S2/10^(-R10)^2))*RTL/(1+(H_SO2*(1+Ka_S1/10^(-R10)+Ka_S1*Ka_S2/10^(-R10)^2))*RTL)*(Ka_S1*10^(-R10)+2*Ka_S1*Ka_S2)/(10^(-R10)^2+Ka_S1*10^(-R10)+Ka_S1*Ka_S2)-Ntot-K_w/10^(-R10)-Profile!C10*(10^(-R10)+2*K_HSO4)/(10^(-R10)+K_HSO4))&gt;0,1,-1)*7/2^17</f>
        <v/>
      </c>
      <c r="T10" s="9">
        <f>S10+IF((10^(-S10)+Atot*(H_NH3*(1+K_NH3*10^(-S10)/K_w))*RTL/(1+(H_NH3*(1+K_NH3*10^(-S10)/K_w))*RTL)*(K_NH3*10^(-S10)/K_w)/(1+K_NH3*10^(-S10)/K_w)-Profile!B10*(H_SO2*(1+Ka_S1/10^(-S10)+Ka_S1*Ka_S2/10^(-S10)^2))*RTL/(1+(H_SO2*(1+Ka_S1/10^(-S10)+Ka_S1*Ka_S2/10^(-S10)^2))*RTL)*(Ka_S1*10^(-S10)+2*Ka_S1*Ka_S2)/(10^(-S10)^2+Ka_S1*10^(-S10)+Ka_S1*Ka_S2)-Ntot-K_w/10^(-S10)-Profile!C10*(10^(-S10)+2*K_HSO4)/(10^(-S10)+K_HSO4))&gt;0,1,-1)*7/2^18</f>
        <v/>
      </c>
      <c r="U10" s="9">
        <f>T10+IF((10^(-T10)+Atot*(H_NH3*(1+K_NH3*10^(-T10)/K_w))*RTL/(1+(H_NH3*(1+K_NH3*10^(-T10)/K_w))*RTL)*(K_NH3*10^(-T10)/K_w)/(1+K_NH3*10^(-T10)/K_w)-Profile!B10*(H_SO2*(1+Ka_S1/10^(-T10)+Ka_S1*Ka_S2/10^(-T10)^2))*RTL/(1+(H_SO2*(1+Ka_S1/10^(-T10)+Ka_S1*Ka_S2/10^(-T10)^2))*RTL)*(Ka_S1*10^(-T10)+2*Ka_S1*Ka_S2)/(10^(-T10)^2+Ka_S1*10^(-T10)+Ka_S1*Ka_S2)-Ntot-K_w/10^(-T10)-Profile!C10*(10^(-T10)+2*K_HSO4)/(10^(-T10)+K_HSO4))&gt;0,1,-1)*7/2^19</f>
        <v/>
      </c>
      <c r="V10" s="9">
        <f>U10+IF((10^(-U10)+Atot*(H_NH3*(1+K_NH3*10^(-U10)/K_w))*RTL/(1+(H_NH3*(1+K_NH3*10^(-U10)/K_w))*RTL)*(K_NH3*10^(-U10)/K_w)/(1+K_NH3*10^(-U10)/K_w)-Profile!B10*(H_SO2*(1+Ka_S1/10^(-U10)+Ka_S1*Ka_S2/10^(-U10)^2))*RTL/(1+(H_SO2*(1+Ka_S1/10^(-U10)+Ka_S1*Ka_S2/10^(-U10)^2))*RTL)*(Ka_S1*10^(-U10)+2*Ka_S1*Ka_S2)/(10^(-U10)^2+Ka_S1*10^(-U10)+Ka_S1*Ka_S2)-Ntot-K_w/10^(-U10)-Profile!C10*(10^(-U10)+2*K_HSO4)/(10^(-U10)+K_HSO4))&gt;0,1,-1)*7/2^20</f>
        <v/>
      </c>
      <c r="W10" s="9">
        <f>V10+IF((10^(-V10)+Atot*(H_NH3*(1+K_NH3*10^(-V10)/K_w))*RTL/(1+(H_NH3*(1+K_NH3*10^(-V10)/K_w))*RTL)*(K_NH3*10^(-V10)/K_w)/(1+K_NH3*10^(-V10)/K_w)-Profile!B10*(H_SO2*(1+Ka_S1/10^(-V10)+Ka_S1*Ka_S2/10^(-V10)^2))*RTL/(1+(H_SO2*(1+Ka_S1/10^(-V10)+Ka_S1*Ka_S2/10^(-V10)^2))*RTL)*(Ka_S1*10^(-V10)+2*Ka_S1*Ka_S2)/(10^(-V10)^2+Ka_S1*10^(-V10)+Ka_S1*Ka_S2)-Ntot-K_w/10^(-V10)-Profile!C10*(10^(-V10)+2*K_HSO4)/(10^(-V10)+K_HSO4))&gt;0,1,-1)*7/2^21</f>
        <v/>
      </c>
      <c r="X10" s="9">
        <f>W10+IF((10^(-W10)+Atot*(H_NH3*(1+K_NH3*10^(-W10)/K_w))*RTL/(1+(H_NH3*(1+K_NH3*10^(-W10)/K_w))*RTL)*(K_NH3*10^(-W10)/K_w)/(1+K_NH3*10^(-W10)/K_w)-Profile!B10*(H_SO2*(1+Ka_S1/10^(-W10)+Ka_S1*Ka_S2/10^(-W10)^2))*RTL/(1+(H_SO2*(1+Ka_S1/10^(-W10)+Ka_S1*Ka_S2/10^(-W10)^2))*RTL)*(Ka_S1*10^(-W10)+2*Ka_S1*Ka_S2)/(10^(-W10)^2+Ka_S1*10^(-W10)+Ka_S1*Ka_S2)-Ntot-K_w/10^(-W10)-Profile!C10*(10^(-W10)+2*K_HSO4)/(10^(-W10)+K_HSO4))&gt;0,1,-1)*7/2^22</f>
        <v/>
      </c>
      <c r="Y10" s="9">
        <f>X10+IF((10^(-X10)+Atot*(H_NH3*(1+K_NH3*10^(-X10)/K_w))*RTL/(1+(H_NH3*(1+K_NH3*10^(-X10)/K_w))*RTL)*(K_NH3*10^(-X10)/K_w)/(1+K_NH3*10^(-X10)/K_w)-Profile!B10*(H_SO2*(1+Ka_S1/10^(-X10)+Ka_S1*Ka_S2/10^(-X10)^2))*RTL/(1+(H_SO2*(1+Ka_S1/10^(-X10)+Ka_S1*Ka_S2/10^(-X10)^2))*RTL)*(Ka_S1*10^(-X10)+2*Ka_S1*Ka_S2)/(10^(-X10)^2+Ka_S1*10^(-X10)+Ka_S1*Ka_S2)-Ntot-K_w/10^(-X10)-Profile!C10*(10^(-X10)+2*K_HSO4)/(10^(-X10)+K_HSO4))&gt;0,1,-1)*7/2^23</f>
        <v/>
      </c>
      <c r="Z10" s="9">
        <f>Y10+IF((10^(-Y10)+Atot*(H_NH3*(1+K_NH3*10^(-Y10)/K_w))*RTL/(1+(H_NH3*(1+K_NH3*10^(-Y10)/K_w))*RTL)*(K_NH3*10^(-Y10)/K_w)/(1+K_NH3*10^(-Y10)/K_w)-Profile!B10*(H_SO2*(1+Ka_S1/10^(-Y10)+Ka_S1*Ka_S2/10^(-Y10)^2))*RTL/(1+(H_SO2*(1+Ka_S1/10^(-Y10)+Ka_S1*Ka_S2/10^(-Y10)^2))*RTL)*(Ka_S1*10^(-Y10)+2*Ka_S1*Ka_S2)/(10^(-Y10)^2+Ka_S1*10^(-Y10)+Ka_S1*Ka_S2)-Ntot-K_w/10^(-Y10)-Profile!C10*(10^(-Y10)+2*K_HSO4)/(10^(-Y10)+K_HSO4))&gt;0,1,-1)*7/2^24</f>
        <v/>
      </c>
      <c r="AA10" s="9">
        <f>Z10+IF((10^(-Z10)+Atot*(H_NH3*(1+K_NH3*10^(-Z10)/K_w))*RTL/(1+(H_NH3*(1+K_NH3*10^(-Z10)/K_w))*RTL)*(K_NH3*10^(-Z10)/K_w)/(1+K_NH3*10^(-Z10)/K_w)-Profile!B10*(H_SO2*(1+Ka_S1/10^(-Z10)+Ka_S1*Ka_S2/10^(-Z10)^2))*RTL/(1+(H_SO2*(1+Ka_S1/10^(-Z10)+Ka_S1*Ka_S2/10^(-Z10)^2))*RTL)*(Ka_S1*10^(-Z10)+2*Ka_S1*Ka_S2)/(10^(-Z10)^2+Ka_S1*10^(-Z10)+Ka_S1*Ka_S2)-Ntot-K_w/10^(-Z10)-Profile!C10*(10^(-Z10)+2*K_HSO4)/(10^(-Z10)+K_HSO4))&gt;0,1,-1)*7/2^25</f>
        <v/>
      </c>
      <c r="AB10" s="9">
        <f>AA10+IF((10^(-AA10)+Atot*(H_NH3*(1+K_NH3*10^(-AA10)/K_w))*RTL/(1+(H_NH3*(1+K_NH3*10^(-AA10)/K_w))*RTL)*(K_NH3*10^(-AA10)/K_w)/(1+K_NH3*10^(-AA10)/K_w)-Profile!B10*(H_SO2*(1+Ka_S1/10^(-AA10)+Ka_S1*Ka_S2/10^(-AA10)^2))*RTL/(1+(H_SO2*(1+Ka_S1/10^(-AA10)+Ka_S1*Ka_S2/10^(-AA10)^2))*RTL)*(Ka_S1*10^(-AA10)+2*Ka_S1*Ka_S2)/(10^(-AA10)^2+Ka_S1*10^(-AA10)+Ka_S1*Ka_S2)-Ntot-K_w/10^(-AA10)-Profile!C10*(10^(-AA10)+2*K_HSO4)/(10^(-AA10)+K_HSO4))&gt;0,1,-1)*7/2^26</f>
        <v/>
      </c>
      <c r="AC10" s="9">
        <f>AB10+IF((10^(-AB10)+Atot*(H_NH3*(1+K_NH3*10^(-AB10)/K_w))*RTL/(1+(H_NH3*(1+K_NH3*10^(-AB10)/K_w))*RTL)*(K_NH3*10^(-AB10)/K_w)/(1+K_NH3*10^(-AB10)/K_w)-Profile!B10*(H_SO2*(1+Ka_S1/10^(-AB10)+Ka_S1*Ka_S2/10^(-AB10)^2))*RTL/(1+(H_SO2*(1+Ka_S1/10^(-AB10)+Ka_S1*Ka_S2/10^(-AB10)^2))*RTL)*(Ka_S1*10^(-AB10)+2*Ka_S1*Ka_S2)/(10^(-AB10)^2+Ka_S1*10^(-AB10)+Ka_S1*Ka_S2)-Ntot-K_w/10^(-AB10)-Profile!C10*(10^(-AB10)+2*K_HSO4)/(10^(-AB10)+K_HSO4))&gt;0,1,-1)*7/2^27</f>
        <v/>
      </c>
      <c r="AD10" s="9">
        <f>AC10+IF((10^(-AC10)+Atot*(H_NH3*(1+K_NH3*10^(-AC10)/K_w))*RTL/(1+(H_NH3*(1+K_NH3*10^(-AC10)/K_w))*RTL)*(K_NH3*10^(-AC10)/K_w)/(1+K_NH3*10^(-AC10)/K_w)-Profile!B10*(H_SO2*(1+Ka_S1/10^(-AC10)+Ka_S1*Ka_S2/10^(-AC10)^2))*RTL/(1+(H_SO2*(1+Ka_S1/10^(-AC10)+Ka_S1*Ka_S2/10^(-AC10)^2))*RTL)*(Ka_S1*10^(-AC10)+2*Ka_S1*Ka_S2)/(10^(-AC10)^2+Ka_S1*10^(-AC10)+Ka_S1*Ka_S2)-Ntot-K_w/10^(-AC10)-Profile!C10*(10^(-AC10)+2*K_HSO4)/(10^(-AC10)+K_HSO4))&gt;0,1,-1)*7/2^28</f>
        <v/>
      </c>
      <c r="AE10" s="9">
        <f>AD10+IF((10^(-AD10)+Atot*(H_NH3*(1+K_NH3*10^(-AD10)/K_w))*RTL/(1+(H_NH3*(1+K_NH3*10^(-AD10)/K_w))*RTL)*(K_NH3*10^(-AD10)/K_w)/(1+K_NH3*10^(-AD10)/K_w)-Profile!B10*(H_SO2*(1+Ka_S1/10^(-AD10)+Ka_S1*Ka_S2/10^(-AD10)^2))*RTL/(1+(H_SO2*(1+Ka_S1/10^(-AD10)+Ka_S1*Ka_S2/10^(-AD10)^2))*RTL)*(Ka_S1*10^(-AD10)+2*Ka_S1*Ka_S2)/(10^(-AD10)^2+Ka_S1*10^(-AD10)+Ka_S1*Ka_S2)-Ntot-K_w/10^(-AD10)-Profile!C10*(10^(-AD10)+2*K_HSO4)/(10^(-AD10)+K_HSO4))&gt;0,1,-1)*7/2^29</f>
        <v/>
      </c>
      <c r="AF10" s="9">
        <f>AE10+IF((10^(-AE10)+Atot*(H_NH3*(1+K_NH3*10^(-AE10)/K_w))*RTL/(1+(H_NH3*(1+K_NH3*10^(-AE10)/K_w))*RTL)*(K_NH3*10^(-AE10)/K_w)/(1+K_NH3*10^(-AE10)/K_w)-Profile!B10*(H_SO2*(1+Ka_S1/10^(-AE10)+Ka_S1*Ka_S2/10^(-AE10)^2))*RTL/(1+(H_SO2*(1+Ka_S1/10^(-AE10)+Ka_S1*Ka_S2/10^(-AE10)^2))*RTL)*(Ka_S1*10^(-AE10)+2*Ka_S1*Ka_S2)/(10^(-AE10)^2+Ka_S1*10^(-AE10)+Ka_S1*Ka_S2)-Ntot-K_w/10^(-AE10)-Profile!C10*(10^(-AE10)+2*K_HSO4)/(10^(-AE10)+K_HSO4))&gt;0,1,-1)*7/2^30</f>
        <v/>
      </c>
      <c r="AG10" s="9">
        <f>AF10+IF((10^(-AF10)+Atot*(H_NH3*(1+K_NH3*10^(-AF10)/K_w))*RTL/(1+(H_NH3*(1+K_NH3*10^(-AF10)/K_w))*RTL)*(K_NH3*10^(-AF10)/K_w)/(1+K_NH3*10^(-AF10)/K_w)-Profile!B10*(H_SO2*(1+Ka_S1/10^(-AF10)+Ka_S1*Ka_S2/10^(-AF10)^2))*RTL/(1+(H_SO2*(1+Ka_S1/10^(-AF10)+Ka_S1*Ka_S2/10^(-AF10)^2))*RTL)*(Ka_S1*10^(-AF10)+2*Ka_S1*Ka_S2)/(10^(-AF10)^2+Ka_S1*10^(-AF10)+Ka_S1*Ka_S2)-Ntot-K_w/10^(-AF10)-Profile!C10*(10^(-AF10)+2*K_HSO4)/(10^(-AF10)+K_HSO4))&gt;0,1,-1)*7/2^31</f>
        <v/>
      </c>
      <c r="AH10" s="9">
        <f>AG10+IF((10^(-AG10)+Atot*(H_NH3*(1+K_NH3*10^(-AG10)/K_w))*RTL/(1+(H_NH3*(1+K_NH3*10^(-AG10)/K_w))*RTL)*(K_NH3*10^(-AG10)/K_w)/(1+K_NH3*10^(-AG10)/K_w)-Profile!B10*(H_SO2*(1+Ka_S1/10^(-AG10)+Ka_S1*Ka_S2/10^(-AG10)^2))*RTL/(1+(H_SO2*(1+Ka_S1/10^(-AG10)+Ka_S1*Ka_S2/10^(-AG10)^2))*RTL)*(Ka_S1*10^(-AG10)+2*Ka_S1*Ka_S2)/(10^(-AG10)^2+Ka_S1*10^(-AG10)+Ka_S1*Ka_S2)-Ntot-K_w/10^(-AG10)-Profile!C10*(10^(-AG10)+2*K_HSO4)/(10^(-AG10)+K_HSO4))&gt;0,1,-1)*7/2^32</f>
        <v/>
      </c>
      <c r="AI10" s="9">
        <f>AH10+IF((10^(-AH10)+Atot*(H_NH3*(1+K_NH3*10^(-AH10)/K_w))*RTL/(1+(H_NH3*(1+K_NH3*10^(-AH10)/K_w))*RTL)*(K_NH3*10^(-AH10)/K_w)/(1+K_NH3*10^(-AH10)/K_w)-Profile!B10*(H_SO2*(1+Ka_S1/10^(-AH10)+Ka_S1*Ka_S2/10^(-AH10)^2))*RTL/(1+(H_SO2*(1+Ka_S1/10^(-AH10)+Ka_S1*Ka_S2/10^(-AH10)^2))*RTL)*(Ka_S1*10^(-AH10)+2*Ka_S1*Ka_S2)/(10^(-AH10)^2+Ka_S1*10^(-AH10)+Ka_S1*Ka_S2)-Ntot-K_w/10^(-AH10)-Profile!C10*(10^(-AH10)+2*K_HSO4)/(10^(-AH10)+K_HSO4))&gt;0,1,-1)*7/2^33</f>
        <v/>
      </c>
      <c r="AJ10" s="9">
        <f>AI10+IF((10^(-AI10)+Atot*(H_NH3*(1+K_NH3*10^(-AI10)/K_w))*RTL/(1+(H_NH3*(1+K_NH3*10^(-AI10)/K_w))*RTL)*(K_NH3*10^(-AI10)/K_w)/(1+K_NH3*10^(-AI10)/K_w)-Profile!B10*(H_SO2*(1+Ka_S1/10^(-AI10)+Ka_S1*Ka_S2/10^(-AI10)^2))*RTL/(1+(H_SO2*(1+Ka_S1/10^(-AI10)+Ka_S1*Ka_S2/10^(-AI10)^2))*RTL)*(Ka_S1*10^(-AI10)+2*Ka_S1*Ka_S2)/(10^(-AI10)^2+Ka_S1*10^(-AI10)+Ka_S1*Ka_S2)-Ntot-K_w/10^(-AI10)-Profile!C10*(10^(-AI10)+2*K_HSO4)/(10^(-AI10)+K_HSO4))&gt;0,1,-1)*7/2^34</f>
        <v/>
      </c>
      <c r="AK10" s="9">
        <f>AJ10+IF((10^(-AJ10)+Atot*(H_NH3*(1+K_NH3*10^(-AJ10)/K_w))*RTL/(1+(H_NH3*(1+K_NH3*10^(-AJ10)/K_w))*RTL)*(K_NH3*10^(-AJ10)/K_w)/(1+K_NH3*10^(-AJ10)/K_w)-Profile!B10*(H_SO2*(1+Ka_S1/10^(-AJ10)+Ka_S1*Ka_S2/10^(-AJ10)^2))*RTL/(1+(H_SO2*(1+Ka_S1/10^(-AJ10)+Ka_S1*Ka_S2/10^(-AJ10)^2))*RTL)*(Ka_S1*10^(-AJ10)+2*Ka_S1*Ka_S2)/(10^(-AJ10)^2+Ka_S1*10^(-AJ10)+Ka_S1*Ka_S2)-Ntot-K_w/10^(-AJ10)-Profile!C10*(10^(-AJ10)+2*K_HSO4)/(10^(-AJ10)+K_HSO4))&gt;0,1,-1)*7/2^35</f>
        <v/>
      </c>
      <c r="AL10" s="9">
        <f>AK10+IF((10^(-AK10)+Atot*(H_NH3*(1+K_NH3*10^(-AK10)/K_w))*RTL/(1+(H_NH3*(1+K_NH3*10^(-AK10)/K_w))*RTL)*(K_NH3*10^(-AK10)/K_w)/(1+K_NH3*10^(-AK10)/K_w)-Profile!B10*(H_SO2*(1+Ka_S1/10^(-AK10)+Ka_S1*Ka_S2/10^(-AK10)^2))*RTL/(1+(H_SO2*(1+Ka_S1/10^(-AK10)+Ka_S1*Ka_S2/10^(-AK10)^2))*RTL)*(Ka_S1*10^(-AK10)+2*Ka_S1*Ka_S2)/(10^(-AK10)^2+Ka_S1*10^(-AK10)+Ka_S1*Ka_S2)-Ntot-K_w/10^(-AK10)-Profile!C10*(10^(-AK10)+2*K_HSO4)/(10^(-AK10)+K_HSO4))&gt;0,1,-1)*7/2^36</f>
        <v/>
      </c>
    </row>
    <row r="11">
      <c r="A11">
        <f>Profile!A11</f>
        <v/>
      </c>
      <c r="B11" t="n">
        <v>7</v>
      </c>
      <c r="C11" s="9">
        <f>B11+IF((10^(-B11)+Atot*(H_NH3*(1+K_NH3*10^(-B11)/K_w))*RTL/(1+(H_NH3*(1+K_NH3*10^(-B11)/K_w))*RTL)*(K_NH3*10^(-B11)/K_w)/(1+K_NH3*10^(-B11)/K_w)-Profile!B11*(H_SO2*(1+Ka_S1/10^(-B11)+Ka_S1*Ka_S2/10^(-B11)^2))*RTL/(1+(H_SO2*(1+Ka_S1/10^(-B11)+Ka_S1*Ka_S2/10^(-B11)^2))*RTL)*(Ka_S1*10^(-B11)+2*Ka_S1*Ka_S2)/(10^(-B11)^2+Ka_S1*10^(-B11)+Ka_S1*Ka_S2)-Ntot-K_w/10^(-B11)-Profile!C11*(10^(-B11)+2*K_HSO4)/(10^(-B11)+K_HSO4))&gt;0,1,-1)*7/2^1</f>
        <v/>
      </c>
      <c r="D11" s="9">
        <f>C11+IF((10^(-C11)+Atot*(H_NH3*(1+K_NH3*10^(-C11)/K_w))*RTL/(1+(H_NH3*(1+K_NH3*10^(-C11)/K_w))*RTL)*(K_NH3*10^(-C11)/K_w)/(1+K_NH3*10^(-C11)/K_w)-Profile!B11*(H_SO2*(1+Ka_S1/10^(-C11)+Ka_S1*Ka_S2/10^(-C11)^2))*RTL/(1+(H_SO2*(1+Ka_S1/10^(-C11)+Ka_S1*Ka_S2/10^(-C11)^2))*RTL)*(Ka_S1*10^(-C11)+2*Ka_S1*Ka_S2)/(10^(-C11)^2+Ka_S1*10^(-C11)+Ka_S1*Ka_S2)-Ntot-K_w/10^(-C11)-Profile!C11*(10^(-C11)+2*K_HSO4)/(10^(-C11)+K_HSO4))&gt;0,1,-1)*7/2^2</f>
        <v/>
      </c>
      <c r="E11" s="9">
        <f>D11+IF((10^(-D11)+Atot*(H_NH3*(1+K_NH3*10^(-D11)/K_w))*RTL/(1+(H_NH3*(1+K_NH3*10^(-D11)/K_w))*RTL)*(K_NH3*10^(-D11)/K_w)/(1+K_NH3*10^(-D11)/K_w)-Profile!B11*(H_SO2*(1+Ka_S1/10^(-D11)+Ka_S1*Ka_S2/10^(-D11)^2))*RTL/(1+(H_SO2*(1+Ka_S1/10^(-D11)+Ka_S1*Ka_S2/10^(-D11)^2))*RTL)*(Ka_S1*10^(-D11)+2*Ka_S1*Ka_S2)/(10^(-D11)^2+Ka_S1*10^(-D11)+Ka_S1*Ka_S2)-Ntot-K_w/10^(-D11)-Profile!C11*(10^(-D11)+2*K_HSO4)/(10^(-D11)+K_HSO4))&gt;0,1,-1)*7/2^3</f>
        <v/>
      </c>
      <c r="F11" s="9">
        <f>E11+IF((10^(-E11)+Atot*(H_NH3*(1+K_NH3*10^(-E11)/K_w))*RTL/(1+(H_NH3*(1+K_NH3*10^(-E11)/K_w))*RTL)*(K_NH3*10^(-E11)/K_w)/(1+K_NH3*10^(-E11)/K_w)-Profile!B11*(H_SO2*(1+Ka_S1/10^(-E11)+Ka_S1*Ka_S2/10^(-E11)^2))*RTL/(1+(H_SO2*(1+Ka_S1/10^(-E11)+Ka_S1*Ka_S2/10^(-E11)^2))*RTL)*(Ka_S1*10^(-E11)+2*Ka_S1*Ka_S2)/(10^(-E11)^2+Ka_S1*10^(-E11)+Ka_S1*Ka_S2)-Ntot-K_w/10^(-E11)-Profile!C11*(10^(-E11)+2*K_HSO4)/(10^(-E11)+K_HSO4))&gt;0,1,-1)*7/2^4</f>
        <v/>
      </c>
      <c r="G11" s="9">
        <f>F11+IF((10^(-F11)+Atot*(H_NH3*(1+K_NH3*10^(-F11)/K_w))*RTL/(1+(H_NH3*(1+K_NH3*10^(-F11)/K_w))*RTL)*(K_NH3*10^(-F11)/K_w)/(1+K_NH3*10^(-F11)/K_w)-Profile!B11*(H_SO2*(1+Ka_S1/10^(-F11)+Ka_S1*Ka_S2/10^(-F11)^2))*RTL/(1+(H_SO2*(1+Ka_S1/10^(-F11)+Ka_S1*Ka_S2/10^(-F11)^2))*RTL)*(Ka_S1*10^(-F11)+2*Ka_S1*Ka_S2)/(10^(-F11)^2+Ka_S1*10^(-F11)+Ka_S1*Ka_S2)-Ntot-K_w/10^(-F11)-Profile!C11*(10^(-F11)+2*K_HSO4)/(10^(-F11)+K_HSO4))&gt;0,1,-1)*7/2^5</f>
        <v/>
      </c>
      <c r="H11" s="9">
        <f>G11+IF((10^(-G11)+Atot*(H_NH3*(1+K_NH3*10^(-G11)/K_w))*RTL/(1+(H_NH3*(1+K_NH3*10^(-G11)/K_w))*RTL)*(K_NH3*10^(-G11)/K_w)/(1+K_NH3*10^(-G11)/K_w)-Profile!B11*(H_SO2*(1+Ka_S1/10^(-G11)+Ka_S1*Ka_S2/10^(-G11)^2))*RTL/(1+(H_SO2*(1+Ka_S1/10^(-G11)+Ka_S1*Ka_S2/10^(-G11)^2))*RTL)*(Ka_S1*10^(-G11)+2*Ka_S1*Ka_S2)/(10^(-G11)^2+Ka_S1*10^(-G11)+Ka_S1*Ka_S2)-Ntot-K_w/10^(-G11)-Profile!C11*(10^(-G11)+2*K_HSO4)/(10^(-G11)+K_HSO4))&gt;0,1,-1)*7/2^6</f>
        <v/>
      </c>
      <c r="I11" s="9">
        <f>H11+IF((10^(-H11)+Atot*(H_NH3*(1+K_NH3*10^(-H11)/K_w))*RTL/(1+(H_NH3*(1+K_NH3*10^(-H11)/K_w))*RTL)*(K_NH3*10^(-H11)/K_w)/(1+K_NH3*10^(-H11)/K_w)-Profile!B11*(H_SO2*(1+Ka_S1/10^(-H11)+Ka_S1*Ka_S2/10^(-H11)^2))*RTL/(1+(H_SO2*(1+Ka_S1/10^(-H11)+Ka_S1*Ka_S2/10^(-H11)^2))*RTL)*(Ka_S1*10^(-H11)+2*Ka_S1*Ka_S2)/(10^(-H11)^2+Ka_S1*10^(-H11)+Ka_S1*Ka_S2)-Ntot-K_w/10^(-H11)-Profile!C11*(10^(-H11)+2*K_HSO4)/(10^(-H11)+K_HSO4))&gt;0,1,-1)*7/2^7</f>
        <v/>
      </c>
      <c r="J11" s="9">
        <f>I11+IF((10^(-I11)+Atot*(H_NH3*(1+K_NH3*10^(-I11)/K_w))*RTL/(1+(H_NH3*(1+K_NH3*10^(-I11)/K_w))*RTL)*(K_NH3*10^(-I11)/K_w)/(1+K_NH3*10^(-I11)/K_w)-Profile!B11*(H_SO2*(1+Ka_S1/10^(-I11)+Ka_S1*Ka_S2/10^(-I11)^2))*RTL/(1+(H_SO2*(1+Ka_S1/10^(-I11)+Ka_S1*Ka_S2/10^(-I11)^2))*RTL)*(Ka_S1*10^(-I11)+2*Ka_S1*Ka_S2)/(10^(-I11)^2+Ka_S1*10^(-I11)+Ka_S1*Ka_S2)-Ntot-K_w/10^(-I11)-Profile!C11*(10^(-I11)+2*K_HSO4)/(10^(-I11)+K_HSO4))&gt;0,1,-1)*7/2^8</f>
        <v/>
      </c>
      <c r="K11" s="9">
        <f>J11+IF((10^(-J11)+Atot*(H_NH3*(1+K_NH3*10^(-J11)/K_w))*RTL/(1+(H_NH3*(1+K_NH3*10^(-J11)/K_w))*RTL)*(K_NH3*10^(-J11)/K_w)/(1+K_NH3*10^(-J11)/K_w)-Profile!B11*(H_SO2*(1+Ka_S1/10^(-J11)+Ka_S1*Ka_S2/10^(-J11)^2))*RTL/(1+(H_SO2*(1+Ka_S1/10^(-J11)+Ka_S1*Ka_S2/10^(-J11)^2))*RTL)*(Ka_S1*10^(-J11)+2*Ka_S1*Ka_S2)/(10^(-J11)^2+Ka_S1*10^(-J11)+Ka_S1*Ka_S2)-Ntot-K_w/10^(-J11)-Profile!C11*(10^(-J11)+2*K_HSO4)/(10^(-J11)+K_HSO4))&gt;0,1,-1)*7/2^9</f>
        <v/>
      </c>
      <c r="L11" s="9">
        <f>K11+IF((10^(-K11)+Atot*(H_NH3*(1+K_NH3*10^(-K11)/K_w))*RTL/(1+(H_NH3*(1+K_NH3*10^(-K11)/K_w))*RTL)*(K_NH3*10^(-K11)/K_w)/(1+K_NH3*10^(-K11)/K_w)-Profile!B11*(H_SO2*(1+Ka_S1/10^(-K11)+Ka_S1*Ka_S2/10^(-K11)^2))*RTL/(1+(H_SO2*(1+Ka_S1/10^(-K11)+Ka_S1*Ka_S2/10^(-K11)^2))*RTL)*(Ka_S1*10^(-K11)+2*Ka_S1*Ka_S2)/(10^(-K11)^2+Ka_S1*10^(-K11)+Ka_S1*Ka_S2)-Ntot-K_w/10^(-K11)-Profile!C11*(10^(-K11)+2*K_HSO4)/(10^(-K11)+K_HSO4))&gt;0,1,-1)*7/2^10</f>
        <v/>
      </c>
      <c r="M11" s="9">
        <f>L11+IF((10^(-L11)+Atot*(H_NH3*(1+K_NH3*10^(-L11)/K_w))*RTL/(1+(H_NH3*(1+K_NH3*10^(-L11)/K_w))*RTL)*(K_NH3*10^(-L11)/K_w)/(1+K_NH3*10^(-L11)/K_w)-Profile!B11*(H_SO2*(1+Ka_S1/10^(-L11)+Ka_S1*Ka_S2/10^(-L11)^2))*RTL/(1+(H_SO2*(1+Ka_S1/10^(-L11)+Ka_S1*Ka_S2/10^(-L11)^2))*RTL)*(Ka_S1*10^(-L11)+2*Ka_S1*Ka_S2)/(10^(-L11)^2+Ka_S1*10^(-L11)+Ka_S1*Ka_S2)-Ntot-K_w/10^(-L11)-Profile!C11*(10^(-L11)+2*K_HSO4)/(10^(-L11)+K_HSO4))&gt;0,1,-1)*7/2^11</f>
        <v/>
      </c>
      <c r="N11" s="9">
        <f>M11+IF((10^(-M11)+Atot*(H_NH3*(1+K_NH3*10^(-M11)/K_w))*RTL/(1+(H_NH3*(1+K_NH3*10^(-M11)/K_w))*RTL)*(K_NH3*10^(-M11)/K_w)/(1+K_NH3*10^(-M11)/K_w)-Profile!B11*(H_SO2*(1+Ka_S1/10^(-M11)+Ka_S1*Ka_S2/10^(-M11)^2))*RTL/(1+(H_SO2*(1+Ka_S1/10^(-M11)+Ka_S1*Ka_S2/10^(-M11)^2))*RTL)*(Ka_S1*10^(-M11)+2*Ka_S1*Ka_S2)/(10^(-M11)^2+Ka_S1*10^(-M11)+Ka_S1*Ka_S2)-Ntot-K_w/10^(-M11)-Profile!C11*(10^(-M11)+2*K_HSO4)/(10^(-M11)+K_HSO4))&gt;0,1,-1)*7/2^12</f>
        <v/>
      </c>
      <c r="O11" s="9">
        <f>N11+IF((10^(-N11)+Atot*(H_NH3*(1+K_NH3*10^(-N11)/K_w))*RTL/(1+(H_NH3*(1+K_NH3*10^(-N11)/K_w))*RTL)*(K_NH3*10^(-N11)/K_w)/(1+K_NH3*10^(-N11)/K_w)-Profile!B11*(H_SO2*(1+Ka_S1/10^(-N11)+Ka_S1*Ka_S2/10^(-N11)^2))*RTL/(1+(H_SO2*(1+Ka_S1/10^(-N11)+Ka_S1*Ka_S2/10^(-N11)^2))*RTL)*(Ka_S1*10^(-N11)+2*Ka_S1*Ka_S2)/(10^(-N11)^2+Ka_S1*10^(-N11)+Ka_S1*Ka_S2)-Ntot-K_w/10^(-N11)-Profile!C11*(10^(-N11)+2*K_HSO4)/(10^(-N11)+K_HSO4))&gt;0,1,-1)*7/2^13</f>
        <v/>
      </c>
      <c r="P11" s="9">
        <f>O11+IF((10^(-O11)+Atot*(H_NH3*(1+K_NH3*10^(-O11)/K_w))*RTL/(1+(H_NH3*(1+K_NH3*10^(-O11)/K_w))*RTL)*(K_NH3*10^(-O11)/K_w)/(1+K_NH3*10^(-O11)/K_w)-Profile!B11*(H_SO2*(1+Ka_S1/10^(-O11)+Ka_S1*Ka_S2/10^(-O11)^2))*RTL/(1+(H_SO2*(1+Ka_S1/10^(-O11)+Ka_S1*Ka_S2/10^(-O11)^2))*RTL)*(Ka_S1*10^(-O11)+2*Ka_S1*Ka_S2)/(10^(-O11)^2+Ka_S1*10^(-O11)+Ka_S1*Ka_S2)-Ntot-K_w/10^(-O11)-Profile!C11*(10^(-O11)+2*K_HSO4)/(10^(-O11)+K_HSO4))&gt;0,1,-1)*7/2^14</f>
        <v/>
      </c>
      <c r="Q11" s="9">
        <f>P11+IF((10^(-P11)+Atot*(H_NH3*(1+K_NH3*10^(-P11)/K_w))*RTL/(1+(H_NH3*(1+K_NH3*10^(-P11)/K_w))*RTL)*(K_NH3*10^(-P11)/K_w)/(1+K_NH3*10^(-P11)/K_w)-Profile!B11*(H_SO2*(1+Ka_S1/10^(-P11)+Ka_S1*Ka_S2/10^(-P11)^2))*RTL/(1+(H_SO2*(1+Ka_S1/10^(-P11)+Ka_S1*Ka_S2/10^(-P11)^2))*RTL)*(Ka_S1*10^(-P11)+2*Ka_S1*Ka_S2)/(10^(-P11)^2+Ka_S1*10^(-P11)+Ka_S1*Ka_S2)-Ntot-K_w/10^(-P11)-Profile!C11*(10^(-P11)+2*K_HSO4)/(10^(-P11)+K_HSO4))&gt;0,1,-1)*7/2^15</f>
        <v/>
      </c>
      <c r="R11" s="9">
        <f>Q11+IF((10^(-Q11)+Atot*(H_NH3*(1+K_NH3*10^(-Q11)/K_w))*RTL/(1+(H_NH3*(1+K_NH3*10^(-Q11)/K_w))*RTL)*(K_NH3*10^(-Q11)/K_w)/(1+K_NH3*10^(-Q11)/K_w)-Profile!B11*(H_SO2*(1+Ka_S1/10^(-Q11)+Ka_S1*Ka_S2/10^(-Q11)^2))*RTL/(1+(H_SO2*(1+Ka_S1/10^(-Q11)+Ka_S1*Ka_S2/10^(-Q11)^2))*RTL)*(Ka_S1*10^(-Q11)+2*Ka_S1*Ka_S2)/(10^(-Q11)^2+Ka_S1*10^(-Q11)+Ka_S1*Ka_S2)-Ntot-K_w/10^(-Q11)-Profile!C11*(10^(-Q11)+2*K_HSO4)/(10^(-Q11)+K_HSO4))&gt;0,1,-1)*7/2^16</f>
        <v/>
      </c>
      <c r="S11" s="9">
        <f>R11+IF((10^(-R11)+Atot*(H_NH3*(1+K_NH3*10^(-R11)/K_w))*RTL/(1+(H_NH3*(1+K_NH3*10^(-R11)/K_w))*RTL)*(K_NH3*10^(-R11)/K_w)/(1+K_NH3*10^(-R11)/K_w)-Profile!B11*(H_SO2*(1+Ka_S1/10^(-R11)+Ka_S1*Ka_S2/10^(-R11)^2))*RTL/(1+(H_SO2*(1+Ka_S1/10^(-R11)+Ka_S1*Ka_S2/10^(-R11)^2))*RTL)*(Ka_S1*10^(-R11)+2*Ka_S1*Ka_S2)/(10^(-R11)^2+Ka_S1*10^(-R11)+Ka_S1*Ka_S2)-Ntot-K_w/10^(-R11)-Profile!C11*(10^(-R11)+2*K_HSO4)/(10^(-R11)+K_HSO4))&gt;0,1,-1)*7/2^17</f>
        <v/>
      </c>
      <c r="T11" s="9">
        <f>S11+IF((10^(-S11)+Atot*(H_NH3*(1+K_NH3*10^(-S11)/K_w))*RTL/(1+(H_NH3*(1+K_NH3*10^(-S11)/K_w))*RTL)*(K_NH3*10^(-S11)/K_w)/(1+K_NH3*10^(-S11)/K_w)-Profile!B11*(H_SO2*(1+Ka_S1/10^(-S11)+Ka_S1*Ka_S2/10^(-S11)^2))*RTL/(1+(H_SO2*(1+Ka_S1/10^(-S11)+Ka_S1*Ka_S2/10^(-S11)^2))*RTL)*(Ka_S1*10^(-S11)+2*Ka_S1*Ka_S2)/(10^(-S11)^2+Ka_S1*10^(-S11)+Ka_S1*Ka_S2)-Ntot-K_w/10^(-S11)-Profile!C11*(10^(-S11)+2*K_HSO4)/(10^(-S11)+K_HSO4))&gt;0,1,-1)*7/2^18</f>
        <v/>
      </c>
      <c r="U11" s="9">
        <f>T11+IF((10^(-T11)+Atot*(H_NH3*(1+K_NH3*10^(-T11)/K_w))*RTL/(1+(H_NH3*(1+K_NH3*10^(-T11)/K_w))*RTL)*(K_NH3*10^(-T11)/K_w)/(1+K_NH3*10^(-T11)/K_w)-Profile!B11*(H_SO2*(1+Ka_S1/10^(-T11)+Ka_S1*Ka_S2/10^(-T11)^2))*RTL/(1+(H_SO2*(1+Ka_S1/10^(-T11)+Ka_S1*Ka_S2/10^(-T11)^2))*RTL)*(Ka_S1*10^(-T11)+2*Ka_S1*Ka_S2)/(10^(-T11)^2+Ka_S1*10^(-T11)+Ka_S1*Ka_S2)-Ntot-K_w/10^(-T11)-Profile!C11*(10^(-T11)+2*K_HSO4)/(10^(-T11)+K_HSO4))&gt;0,1,-1)*7/2^19</f>
        <v/>
      </c>
      <c r="V11" s="9">
        <f>U11+IF((10^(-U11)+Atot*(H_NH3*(1+K_NH3*10^(-U11)/K_w))*RTL/(1+(H_NH3*(1+K_NH3*10^(-U11)/K_w))*RTL)*(K_NH3*10^(-U11)/K_w)/(1+K_NH3*10^(-U11)/K_w)-Profile!B11*(H_SO2*(1+Ka_S1/10^(-U11)+Ka_S1*Ka_S2/10^(-U11)^2))*RTL/(1+(H_SO2*(1+Ka_S1/10^(-U11)+Ka_S1*Ka_S2/10^(-U11)^2))*RTL)*(Ka_S1*10^(-U11)+2*Ka_S1*Ka_S2)/(10^(-U11)^2+Ka_S1*10^(-U11)+Ka_S1*Ka_S2)-Ntot-K_w/10^(-U11)-Profile!C11*(10^(-U11)+2*K_HSO4)/(10^(-U11)+K_HSO4))&gt;0,1,-1)*7/2^20</f>
        <v/>
      </c>
      <c r="W11" s="9">
        <f>V11+IF((10^(-V11)+Atot*(H_NH3*(1+K_NH3*10^(-V11)/K_w))*RTL/(1+(H_NH3*(1+K_NH3*10^(-V11)/K_w))*RTL)*(K_NH3*10^(-V11)/K_w)/(1+K_NH3*10^(-V11)/K_w)-Profile!B11*(H_SO2*(1+Ka_S1/10^(-V11)+Ka_S1*Ka_S2/10^(-V11)^2))*RTL/(1+(H_SO2*(1+Ka_S1/10^(-V11)+Ka_S1*Ka_S2/10^(-V11)^2))*RTL)*(Ka_S1*10^(-V11)+2*Ka_S1*Ka_S2)/(10^(-V11)^2+Ka_S1*10^(-V11)+Ka_S1*Ka_S2)-Ntot-K_w/10^(-V11)-Profile!C11*(10^(-V11)+2*K_HSO4)/(10^(-V11)+K_HSO4))&gt;0,1,-1)*7/2^21</f>
        <v/>
      </c>
      <c r="X11" s="9">
        <f>W11+IF((10^(-W11)+Atot*(H_NH3*(1+K_NH3*10^(-W11)/K_w))*RTL/(1+(H_NH3*(1+K_NH3*10^(-W11)/K_w))*RTL)*(K_NH3*10^(-W11)/K_w)/(1+K_NH3*10^(-W11)/K_w)-Profile!B11*(H_SO2*(1+Ka_S1/10^(-W11)+Ka_S1*Ka_S2/10^(-W11)^2))*RTL/(1+(H_SO2*(1+Ka_S1/10^(-W11)+Ka_S1*Ka_S2/10^(-W11)^2))*RTL)*(Ka_S1*10^(-W11)+2*Ka_S1*Ka_S2)/(10^(-W11)^2+Ka_S1*10^(-W11)+Ka_S1*Ka_S2)-Ntot-K_w/10^(-W11)-Profile!C11*(10^(-W11)+2*K_HSO4)/(10^(-W11)+K_HSO4))&gt;0,1,-1)*7/2^22</f>
        <v/>
      </c>
      <c r="Y11" s="9">
        <f>X11+IF((10^(-X11)+Atot*(H_NH3*(1+K_NH3*10^(-X11)/K_w))*RTL/(1+(H_NH3*(1+K_NH3*10^(-X11)/K_w))*RTL)*(K_NH3*10^(-X11)/K_w)/(1+K_NH3*10^(-X11)/K_w)-Profile!B11*(H_SO2*(1+Ka_S1/10^(-X11)+Ka_S1*Ka_S2/10^(-X11)^2))*RTL/(1+(H_SO2*(1+Ka_S1/10^(-X11)+Ka_S1*Ka_S2/10^(-X11)^2))*RTL)*(Ka_S1*10^(-X11)+2*Ka_S1*Ka_S2)/(10^(-X11)^2+Ka_S1*10^(-X11)+Ka_S1*Ka_S2)-Ntot-K_w/10^(-X11)-Profile!C11*(10^(-X11)+2*K_HSO4)/(10^(-X11)+K_HSO4))&gt;0,1,-1)*7/2^23</f>
        <v/>
      </c>
      <c r="Z11" s="9">
        <f>Y11+IF((10^(-Y11)+Atot*(H_NH3*(1+K_NH3*10^(-Y11)/K_w))*RTL/(1+(H_NH3*(1+K_NH3*10^(-Y11)/K_w))*RTL)*(K_NH3*10^(-Y11)/K_w)/(1+K_NH3*10^(-Y11)/K_w)-Profile!B11*(H_SO2*(1+Ka_S1/10^(-Y11)+Ka_S1*Ka_S2/10^(-Y11)^2))*RTL/(1+(H_SO2*(1+Ka_S1/10^(-Y11)+Ka_S1*Ka_S2/10^(-Y11)^2))*RTL)*(Ka_S1*10^(-Y11)+2*Ka_S1*Ka_S2)/(10^(-Y11)^2+Ka_S1*10^(-Y11)+Ka_S1*Ka_S2)-Ntot-K_w/10^(-Y11)-Profile!C11*(10^(-Y11)+2*K_HSO4)/(10^(-Y11)+K_HSO4))&gt;0,1,-1)*7/2^24</f>
        <v/>
      </c>
      <c r="AA11" s="9">
        <f>Z11+IF((10^(-Z11)+Atot*(H_NH3*(1+K_NH3*10^(-Z11)/K_w))*RTL/(1+(H_NH3*(1+K_NH3*10^(-Z11)/K_w))*RTL)*(K_NH3*10^(-Z11)/K_w)/(1+K_NH3*10^(-Z11)/K_w)-Profile!B11*(H_SO2*(1+Ka_S1/10^(-Z11)+Ka_S1*Ka_S2/10^(-Z11)^2))*RTL/(1+(H_SO2*(1+Ka_S1/10^(-Z11)+Ka_S1*Ka_S2/10^(-Z11)^2))*RTL)*(Ka_S1*10^(-Z11)+2*Ka_S1*Ka_S2)/(10^(-Z11)^2+Ka_S1*10^(-Z11)+Ka_S1*Ka_S2)-Ntot-K_w/10^(-Z11)-Profile!C11*(10^(-Z11)+2*K_HSO4)/(10^(-Z11)+K_HSO4))&gt;0,1,-1)*7/2^25</f>
        <v/>
      </c>
      <c r="AB11" s="9">
        <f>AA11+IF((10^(-AA11)+Atot*(H_NH3*(1+K_NH3*10^(-AA11)/K_w))*RTL/(1+(H_NH3*(1+K_NH3*10^(-AA11)/K_w))*RTL)*(K_NH3*10^(-AA11)/K_w)/(1+K_NH3*10^(-AA11)/K_w)-Profile!B11*(H_SO2*(1+Ka_S1/10^(-AA11)+Ka_S1*Ka_S2/10^(-AA11)^2))*RTL/(1+(H_SO2*(1+Ka_S1/10^(-AA11)+Ka_S1*Ka_S2/10^(-AA11)^2))*RTL)*(Ka_S1*10^(-AA11)+2*Ka_S1*Ka_S2)/(10^(-AA11)^2+Ka_S1*10^(-AA11)+Ka_S1*Ka_S2)-Ntot-K_w/10^(-AA11)-Profile!C11*(10^(-AA11)+2*K_HSO4)/(10^(-AA11)+K_HSO4))&gt;0,1,-1)*7/2^26</f>
        <v/>
      </c>
      <c r="AC11" s="9">
        <f>AB11+IF((10^(-AB11)+Atot*(H_NH3*(1+K_NH3*10^(-AB11)/K_w))*RTL/(1+(H_NH3*(1+K_NH3*10^(-AB11)/K_w))*RTL)*(K_NH3*10^(-AB11)/K_w)/(1+K_NH3*10^(-AB11)/K_w)-Profile!B11*(H_SO2*(1+Ka_S1/10^(-AB11)+Ka_S1*Ka_S2/10^(-AB11)^2))*RTL/(1+(H_SO2*(1+Ka_S1/10^(-AB11)+Ka_S1*Ka_S2/10^(-AB11)^2))*RTL)*(Ka_S1*10^(-AB11)+2*Ka_S1*Ka_S2)/(10^(-AB11)^2+Ka_S1*10^(-AB11)+Ka_S1*Ka_S2)-Ntot-K_w/10^(-AB11)-Profile!C11*(10^(-AB11)+2*K_HSO4)/(10^(-AB11)+K_HSO4))&gt;0,1,-1)*7/2^27</f>
        <v/>
      </c>
      <c r="AD11" s="9">
        <f>AC11+IF((10^(-AC11)+Atot*(H_NH3*(1+K_NH3*10^(-AC11)/K_w))*RTL/(1+(H_NH3*(1+K_NH3*10^(-AC11)/K_w))*RTL)*(K_NH3*10^(-AC11)/K_w)/(1+K_NH3*10^(-AC11)/K_w)-Profile!B11*(H_SO2*(1+Ka_S1/10^(-AC11)+Ka_S1*Ka_S2/10^(-AC11)^2))*RTL/(1+(H_SO2*(1+Ka_S1/10^(-AC11)+Ka_S1*Ka_S2/10^(-AC11)^2))*RTL)*(Ka_S1*10^(-AC11)+2*Ka_S1*Ka_S2)/(10^(-AC11)^2+Ka_S1*10^(-AC11)+Ka_S1*Ka_S2)-Ntot-K_w/10^(-AC11)-Profile!C11*(10^(-AC11)+2*K_HSO4)/(10^(-AC11)+K_HSO4))&gt;0,1,-1)*7/2^28</f>
        <v/>
      </c>
      <c r="AE11" s="9">
        <f>AD11+IF((10^(-AD11)+Atot*(H_NH3*(1+K_NH3*10^(-AD11)/K_w))*RTL/(1+(H_NH3*(1+K_NH3*10^(-AD11)/K_w))*RTL)*(K_NH3*10^(-AD11)/K_w)/(1+K_NH3*10^(-AD11)/K_w)-Profile!B11*(H_SO2*(1+Ka_S1/10^(-AD11)+Ka_S1*Ka_S2/10^(-AD11)^2))*RTL/(1+(H_SO2*(1+Ka_S1/10^(-AD11)+Ka_S1*Ka_S2/10^(-AD11)^2))*RTL)*(Ka_S1*10^(-AD11)+2*Ka_S1*Ka_S2)/(10^(-AD11)^2+Ka_S1*10^(-AD11)+Ka_S1*Ka_S2)-Ntot-K_w/10^(-AD11)-Profile!C11*(10^(-AD11)+2*K_HSO4)/(10^(-AD11)+K_HSO4))&gt;0,1,-1)*7/2^29</f>
        <v/>
      </c>
      <c r="AF11" s="9">
        <f>AE11+IF((10^(-AE11)+Atot*(H_NH3*(1+K_NH3*10^(-AE11)/K_w))*RTL/(1+(H_NH3*(1+K_NH3*10^(-AE11)/K_w))*RTL)*(K_NH3*10^(-AE11)/K_w)/(1+K_NH3*10^(-AE11)/K_w)-Profile!B11*(H_SO2*(1+Ka_S1/10^(-AE11)+Ka_S1*Ka_S2/10^(-AE11)^2))*RTL/(1+(H_SO2*(1+Ka_S1/10^(-AE11)+Ka_S1*Ka_S2/10^(-AE11)^2))*RTL)*(Ka_S1*10^(-AE11)+2*Ka_S1*Ka_S2)/(10^(-AE11)^2+Ka_S1*10^(-AE11)+Ka_S1*Ka_S2)-Ntot-K_w/10^(-AE11)-Profile!C11*(10^(-AE11)+2*K_HSO4)/(10^(-AE11)+K_HSO4))&gt;0,1,-1)*7/2^30</f>
        <v/>
      </c>
      <c r="AG11" s="9">
        <f>AF11+IF((10^(-AF11)+Atot*(H_NH3*(1+K_NH3*10^(-AF11)/K_w))*RTL/(1+(H_NH3*(1+K_NH3*10^(-AF11)/K_w))*RTL)*(K_NH3*10^(-AF11)/K_w)/(1+K_NH3*10^(-AF11)/K_w)-Profile!B11*(H_SO2*(1+Ka_S1/10^(-AF11)+Ka_S1*Ka_S2/10^(-AF11)^2))*RTL/(1+(H_SO2*(1+Ka_S1/10^(-AF11)+Ka_S1*Ka_S2/10^(-AF11)^2))*RTL)*(Ka_S1*10^(-AF11)+2*Ka_S1*Ka_S2)/(10^(-AF11)^2+Ka_S1*10^(-AF11)+Ka_S1*Ka_S2)-Ntot-K_w/10^(-AF11)-Profile!C11*(10^(-AF11)+2*K_HSO4)/(10^(-AF11)+K_HSO4))&gt;0,1,-1)*7/2^31</f>
        <v/>
      </c>
      <c r="AH11" s="9">
        <f>AG11+IF((10^(-AG11)+Atot*(H_NH3*(1+K_NH3*10^(-AG11)/K_w))*RTL/(1+(H_NH3*(1+K_NH3*10^(-AG11)/K_w))*RTL)*(K_NH3*10^(-AG11)/K_w)/(1+K_NH3*10^(-AG11)/K_w)-Profile!B11*(H_SO2*(1+Ka_S1/10^(-AG11)+Ka_S1*Ka_S2/10^(-AG11)^2))*RTL/(1+(H_SO2*(1+Ka_S1/10^(-AG11)+Ka_S1*Ka_S2/10^(-AG11)^2))*RTL)*(Ka_S1*10^(-AG11)+2*Ka_S1*Ka_S2)/(10^(-AG11)^2+Ka_S1*10^(-AG11)+Ka_S1*Ka_S2)-Ntot-K_w/10^(-AG11)-Profile!C11*(10^(-AG11)+2*K_HSO4)/(10^(-AG11)+K_HSO4))&gt;0,1,-1)*7/2^32</f>
        <v/>
      </c>
      <c r="AI11" s="9">
        <f>AH11+IF((10^(-AH11)+Atot*(H_NH3*(1+K_NH3*10^(-AH11)/K_w))*RTL/(1+(H_NH3*(1+K_NH3*10^(-AH11)/K_w))*RTL)*(K_NH3*10^(-AH11)/K_w)/(1+K_NH3*10^(-AH11)/K_w)-Profile!B11*(H_SO2*(1+Ka_S1/10^(-AH11)+Ka_S1*Ka_S2/10^(-AH11)^2))*RTL/(1+(H_SO2*(1+Ka_S1/10^(-AH11)+Ka_S1*Ka_S2/10^(-AH11)^2))*RTL)*(Ka_S1*10^(-AH11)+2*Ka_S1*Ka_S2)/(10^(-AH11)^2+Ka_S1*10^(-AH11)+Ka_S1*Ka_S2)-Ntot-K_w/10^(-AH11)-Profile!C11*(10^(-AH11)+2*K_HSO4)/(10^(-AH11)+K_HSO4))&gt;0,1,-1)*7/2^33</f>
        <v/>
      </c>
      <c r="AJ11" s="9">
        <f>AI11+IF((10^(-AI11)+Atot*(H_NH3*(1+K_NH3*10^(-AI11)/K_w))*RTL/(1+(H_NH3*(1+K_NH3*10^(-AI11)/K_w))*RTL)*(K_NH3*10^(-AI11)/K_w)/(1+K_NH3*10^(-AI11)/K_w)-Profile!B11*(H_SO2*(1+Ka_S1/10^(-AI11)+Ka_S1*Ka_S2/10^(-AI11)^2))*RTL/(1+(H_SO2*(1+Ka_S1/10^(-AI11)+Ka_S1*Ka_S2/10^(-AI11)^2))*RTL)*(Ka_S1*10^(-AI11)+2*Ka_S1*Ka_S2)/(10^(-AI11)^2+Ka_S1*10^(-AI11)+Ka_S1*Ka_S2)-Ntot-K_w/10^(-AI11)-Profile!C11*(10^(-AI11)+2*K_HSO4)/(10^(-AI11)+K_HSO4))&gt;0,1,-1)*7/2^34</f>
        <v/>
      </c>
      <c r="AK11" s="9">
        <f>AJ11+IF((10^(-AJ11)+Atot*(H_NH3*(1+K_NH3*10^(-AJ11)/K_w))*RTL/(1+(H_NH3*(1+K_NH3*10^(-AJ11)/K_w))*RTL)*(K_NH3*10^(-AJ11)/K_w)/(1+K_NH3*10^(-AJ11)/K_w)-Profile!B11*(H_SO2*(1+Ka_S1/10^(-AJ11)+Ka_S1*Ka_S2/10^(-AJ11)^2))*RTL/(1+(H_SO2*(1+Ka_S1/10^(-AJ11)+Ka_S1*Ka_S2/10^(-AJ11)^2))*RTL)*(Ka_S1*10^(-AJ11)+2*Ka_S1*Ka_S2)/(10^(-AJ11)^2+Ka_S1*10^(-AJ11)+Ka_S1*Ka_S2)-Ntot-K_w/10^(-AJ11)-Profile!C11*(10^(-AJ11)+2*K_HSO4)/(10^(-AJ11)+K_HSO4))&gt;0,1,-1)*7/2^35</f>
        <v/>
      </c>
      <c r="AL11" s="9">
        <f>AK11+IF((10^(-AK11)+Atot*(H_NH3*(1+K_NH3*10^(-AK11)/K_w))*RTL/(1+(H_NH3*(1+K_NH3*10^(-AK11)/K_w))*RTL)*(K_NH3*10^(-AK11)/K_w)/(1+K_NH3*10^(-AK11)/K_w)-Profile!B11*(H_SO2*(1+Ka_S1/10^(-AK11)+Ka_S1*Ka_S2/10^(-AK11)^2))*RTL/(1+(H_SO2*(1+Ka_S1/10^(-AK11)+Ka_S1*Ka_S2/10^(-AK11)^2))*RTL)*(Ka_S1*10^(-AK11)+2*Ka_S1*Ka_S2)/(10^(-AK11)^2+Ka_S1*10^(-AK11)+Ka_S1*Ka_S2)-Ntot-K_w/10^(-AK11)-Profile!C11*(10^(-AK11)+2*K_HSO4)/(10^(-AK11)+K_HSO4))&gt;0,1,-1)*7/2^36</f>
        <v/>
      </c>
    </row>
    <row r="12">
      <c r="A12">
        <f>Profile!A12</f>
        <v/>
      </c>
      <c r="B12" t="n">
        <v>7</v>
      </c>
      <c r="C12" s="9">
        <f>B12+IF((10^(-B12)+Atot*(H_NH3*(1+K_NH3*10^(-B12)/K_w))*RTL/(1+(H_NH3*(1+K_NH3*10^(-B12)/K_w))*RTL)*(K_NH3*10^(-B12)/K_w)/(1+K_NH3*10^(-B12)/K_w)-Profile!B12*(H_SO2*(1+Ka_S1/10^(-B12)+Ka_S1*Ka_S2/10^(-B12)^2))*RTL/(1+(H_SO2*(1+Ka_S1/10^(-B12)+Ka_S1*Ka_S2/10^(-B12)^2))*RTL)*(Ka_S1*10^(-B12)+2*Ka_S1*Ka_S2)/(10^(-B12)^2+Ka_S1*10^(-B12)+Ka_S1*Ka_S2)-Ntot-K_w/10^(-B12)-Profile!C12*(10^(-B12)+2*K_HSO4)/(10^(-B12)+K_HSO4))&gt;0,1,-1)*7/2^1</f>
        <v/>
      </c>
      <c r="D12" s="9">
        <f>C12+IF((10^(-C12)+Atot*(H_NH3*(1+K_NH3*10^(-C12)/K_w))*RTL/(1+(H_NH3*(1+K_NH3*10^(-C12)/K_w))*RTL)*(K_NH3*10^(-C12)/K_w)/(1+K_NH3*10^(-C12)/K_w)-Profile!B12*(H_SO2*(1+Ka_S1/10^(-C12)+Ka_S1*Ka_S2/10^(-C12)^2))*RTL/(1+(H_SO2*(1+Ka_S1/10^(-C12)+Ka_S1*Ka_S2/10^(-C12)^2))*RTL)*(Ka_S1*10^(-C12)+2*Ka_S1*Ka_S2)/(10^(-C12)^2+Ka_S1*10^(-C12)+Ka_S1*Ka_S2)-Ntot-K_w/10^(-C12)-Profile!C12*(10^(-C12)+2*K_HSO4)/(10^(-C12)+K_HSO4))&gt;0,1,-1)*7/2^2</f>
        <v/>
      </c>
      <c r="E12" s="9">
        <f>D12+IF((10^(-D12)+Atot*(H_NH3*(1+K_NH3*10^(-D12)/K_w))*RTL/(1+(H_NH3*(1+K_NH3*10^(-D12)/K_w))*RTL)*(K_NH3*10^(-D12)/K_w)/(1+K_NH3*10^(-D12)/K_w)-Profile!B12*(H_SO2*(1+Ka_S1/10^(-D12)+Ka_S1*Ka_S2/10^(-D12)^2))*RTL/(1+(H_SO2*(1+Ka_S1/10^(-D12)+Ka_S1*Ka_S2/10^(-D12)^2))*RTL)*(Ka_S1*10^(-D12)+2*Ka_S1*Ka_S2)/(10^(-D12)^2+Ka_S1*10^(-D12)+Ka_S1*Ka_S2)-Ntot-K_w/10^(-D12)-Profile!C12*(10^(-D12)+2*K_HSO4)/(10^(-D12)+K_HSO4))&gt;0,1,-1)*7/2^3</f>
        <v/>
      </c>
      <c r="F12" s="9">
        <f>E12+IF((10^(-E12)+Atot*(H_NH3*(1+K_NH3*10^(-E12)/K_w))*RTL/(1+(H_NH3*(1+K_NH3*10^(-E12)/K_w))*RTL)*(K_NH3*10^(-E12)/K_w)/(1+K_NH3*10^(-E12)/K_w)-Profile!B12*(H_SO2*(1+Ka_S1/10^(-E12)+Ka_S1*Ka_S2/10^(-E12)^2))*RTL/(1+(H_SO2*(1+Ka_S1/10^(-E12)+Ka_S1*Ka_S2/10^(-E12)^2))*RTL)*(Ka_S1*10^(-E12)+2*Ka_S1*Ka_S2)/(10^(-E12)^2+Ka_S1*10^(-E12)+Ka_S1*Ka_S2)-Ntot-K_w/10^(-E12)-Profile!C12*(10^(-E12)+2*K_HSO4)/(10^(-E12)+K_HSO4))&gt;0,1,-1)*7/2^4</f>
        <v/>
      </c>
      <c r="G12" s="9">
        <f>F12+IF((10^(-F12)+Atot*(H_NH3*(1+K_NH3*10^(-F12)/K_w))*RTL/(1+(H_NH3*(1+K_NH3*10^(-F12)/K_w))*RTL)*(K_NH3*10^(-F12)/K_w)/(1+K_NH3*10^(-F12)/K_w)-Profile!B12*(H_SO2*(1+Ka_S1/10^(-F12)+Ka_S1*Ka_S2/10^(-F12)^2))*RTL/(1+(H_SO2*(1+Ka_S1/10^(-F12)+Ka_S1*Ka_S2/10^(-F12)^2))*RTL)*(Ka_S1*10^(-F12)+2*Ka_S1*Ka_S2)/(10^(-F12)^2+Ka_S1*10^(-F12)+Ka_S1*Ka_S2)-Ntot-K_w/10^(-F12)-Profile!C12*(10^(-F12)+2*K_HSO4)/(10^(-F12)+K_HSO4))&gt;0,1,-1)*7/2^5</f>
        <v/>
      </c>
      <c r="H12" s="9">
        <f>G12+IF((10^(-G12)+Atot*(H_NH3*(1+K_NH3*10^(-G12)/K_w))*RTL/(1+(H_NH3*(1+K_NH3*10^(-G12)/K_w))*RTL)*(K_NH3*10^(-G12)/K_w)/(1+K_NH3*10^(-G12)/K_w)-Profile!B12*(H_SO2*(1+Ka_S1/10^(-G12)+Ka_S1*Ka_S2/10^(-G12)^2))*RTL/(1+(H_SO2*(1+Ka_S1/10^(-G12)+Ka_S1*Ka_S2/10^(-G12)^2))*RTL)*(Ka_S1*10^(-G12)+2*Ka_S1*Ka_S2)/(10^(-G12)^2+Ka_S1*10^(-G12)+Ka_S1*Ka_S2)-Ntot-K_w/10^(-G12)-Profile!C12*(10^(-G12)+2*K_HSO4)/(10^(-G12)+K_HSO4))&gt;0,1,-1)*7/2^6</f>
        <v/>
      </c>
      <c r="I12" s="9">
        <f>H12+IF((10^(-H12)+Atot*(H_NH3*(1+K_NH3*10^(-H12)/K_w))*RTL/(1+(H_NH3*(1+K_NH3*10^(-H12)/K_w))*RTL)*(K_NH3*10^(-H12)/K_w)/(1+K_NH3*10^(-H12)/K_w)-Profile!B12*(H_SO2*(1+Ka_S1/10^(-H12)+Ka_S1*Ka_S2/10^(-H12)^2))*RTL/(1+(H_SO2*(1+Ka_S1/10^(-H12)+Ka_S1*Ka_S2/10^(-H12)^2))*RTL)*(Ka_S1*10^(-H12)+2*Ka_S1*Ka_S2)/(10^(-H12)^2+Ka_S1*10^(-H12)+Ka_S1*Ka_S2)-Ntot-K_w/10^(-H12)-Profile!C12*(10^(-H12)+2*K_HSO4)/(10^(-H12)+K_HSO4))&gt;0,1,-1)*7/2^7</f>
        <v/>
      </c>
      <c r="J12" s="9">
        <f>I12+IF((10^(-I12)+Atot*(H_NH3*(1+K_NH3*10^(-I12)/K_w))*RTL/(1+(H_NH3*(1+K_NH3*10^(-I12)/K_w))*RTL)*(K_NH3*10^(-I12)/K_w)/(1+K_NH3*10^(-I12)/K_w)-Profile!B12*(H_SO2*(1+Ka_S1/10^(-I12)+Ka_S1*Ka_S2/10^(-I12)^2))*RTL/(1+(H_SO2*(1+Ka_S1/10^(-I12)+Ka_S1*Ka_S2/10^(-I12)^2))*RTL)*(Ka_S1*10^(-I12)+2*Ka_S1*Ka_S2)/(10^(-I12)^2+Ka_S1*10^(-I12)+Ka_S1*Ka_S2)-Ntot-K_w/10^(-I12)-Profile!C12*(10^(-I12)+2*K_HSO4)/(10^(-I12)+K_HSO4))&gt;0,1,-1)*7/2^8</f>
        <v/>
      </c>
      <c r="K12" s="9">
        <f>J12+IF((10^(-J12)+Atot*(H_NH3*(1+K_NH3*10^(-J12)/K_w))*RTL/(1+(H_NH3*(1+K_NH3*10^(-J12)/K_w))*RTL)*(K_NH3*10^(-J12)/K_w)/(1+K_NH3*10^(-J12)/K_w)-Profile!B12*(H_SO2*(1+Ka_S1/10^(-J12)+Ka_S1*Ka_S2/10^(-J12)^2))*RTL/(1+(H_SO2*(1+Ka_S1/10^(-J12)+Ka_S1*Ka_S2/10^(-J12)^2))*RTL)*(Ka_S1*10^(-J12)+2*Ka_S1*Ka_S2)/(10^(-J12)^2+Ka_S1*10^(-J12)+Ka_S1*Ka_S2)-Ntot-K_w/10^(-J12)-Profile!C12*(10^(-J12)+2*K_HSO4)/(10^(-J12)+K_HSO4))&gt;0,1,-1)*7/2^9</f>
        <v/>
      </c>
      <c r="L12" s="9">
        <f>K12+IF((10^(-K12)+Atot*(H_NH3*(1+K_NH3*10^(-K12)/K_w))*RTL/(1+(H_NH3*(1+K_NH3*10^(-K12)/K_w))*RTL)*(K_NH3*10^(-K12)/K_w)/(1+K_NH3*10^(-K12)/K_w)-Profile!B12*(H_SO2*(1+Ka_S1/10^(-K12)+Ka_S1*Ka_S2/10^(-K12)^2))*RTL/(1+(H_SO2*(1+Ka_S1/10^(-K12)+Ka_S1*Ka_S2/10^(-K12)^2))*RTL)*(Ka_S1*10^(-K12)+2*Ka_S1*Ka_S2)/(10^(-K12)^2+Ka_S1*10^(-K12)+Ka_S1*Ka_S2)-Ntot-K_w/10^(-K12)-Profile!C12*(10^(-K12)+2*K_HSO4)/(10^(-K12)+K_HSO4))&gt;0,1,-1)*7/2^10</f>
        <v/>
      </c>
      <c r="M12" s="9">
        <f>L12+IF((10^(-L12)+Atot*(H_NH3*(1+K_NH3*10^(-L12)/K_w))*RTL/(1+(H_NH3*(1+K_NH3*10^(-L12)/K_w))*RTL)*(K_NH3*10^(-L12)/K_w)/(1+K_NH3*10^(-L12)/K_w)-Profile!B12*(H_SO2*(1+Ka_S1/10^(-L12)+Ka_S1*Ka_S2/10^(-L12)^2))*RTL/(1+(H_SO2*(1+Ka_S1/10^(-L12)+Ka_S1*Ka_S2/10^(-L12)^2))*RTL)*(Ka_S1*10^(-L12)+2*Ka_S1*Ka_S2)/(10^(-L12)^2+Ka_S1*10^(-L12)+Ka_S1*Ka_S2)-Ntot-K_w/10^(-L12)-Profile!C12*(10^(-L12)+2*K_HSO4)/(10^(-L12)+K_HSO4))&gt;0,1,-1)*7/2^11</f>
        <v/>
      </c>
      <c r="N12" s="9">
        <f>M12+IF((10^(-M12)+Atot*(H_NH3*(1+K_NH3*10^(-M12)/K_w))*RTL/(1+(H_NH3*(1+K_NH3*10^(-M12)/K_w))*RTL)*(K_NH3*10^(-M12)/K_w)/(1+K_NH3*10^(-M12)/K_w)-Profile!B12*(H_SO2*(1+Ka_S1/10^(-M12)+Ka_S1*Ka_S2/10^(-M12)^2))*RTL/(1+(H_SO2*(1+Ka_S1/10^(-M12)+Ka_S1*Ka_S2/10^(-M12)^2))*RTL)*(Ka_S1*10^(-M12)+2*Ka_S1*Ka_S2)/(10^(-M12)^2+Ka_S1*10^(-M12)+Ka_S1*Ka_S2)-Ntot-K_w/10^(-M12)-Profile!C12*(10^(-M12)+2*K_HSO4)/(10^(-M12)+K_HSO4))&gt;0,1,-1)*7/2^12</f>
        <v/>
      </c>
      <c r="O12" s="9">
        <f>N12+IF((10^(-N12)+Atot*(H_NH3*(1+K_NH3*10^(-N12)/K_w))*RTL/(1+(H_NH3*(1+K_NH3*10^(-N12)/K_w))*RTL)*(K_NH3*10^(-N12)/K_w)/(1+K_NH3*10^(-N12)/K_w)-Profile!B12*(H_SO2*(1+Ka_S1/10^(-N12)+Ka_S1*Ka_S2/10^(-N12)^2))*RTL/(1+(H_SO2*(1+Ka_S1/10^(-N12)+Ka_S1*Ka_S2/10^(-N12)^2))*RTL)*(Ka_S1*10^(-N12)+2*Ka_S1*Ka_S2)/(10^(-N12)^2+Ka_S1*10^(-N12)+Ka_S1*Ka_S2)-Ntot-K_w/10^(-N12)-Profile!C12*(10^(-N12)+2*K_HSO4)/(10^(-N12)+K_HSO4))&gt;0,1,-1)*7/2^13</f>
        <v/>
      </c>
      <c r="P12" s="9">
        <f>O12+IF((10^(-O12)+Atot*(H_NH3*(1+K_NH3*10^(-O12)/K_w))*RTL/(1+(H_NH3*(1+K_NH3*10^(-O12)/K_w))*RTL)*(K_NH3*10^(-O12)/K_w)/(1+K_NH3*10^(-O12)/K_w)-Profile!B12*(H_SO2*(1+Ka_S1/10^(-O12)+Ka_S1*Ka_S2/10^(-O12)^2))*RTL/(1+(H_SO2*(1+Ka_S1/10^(-O12)+Ka_S1*Ka_S2/10^(-O12)^2))*RTL)*(Ka_S1*10^(-O12)+2*Ka_S1*Ka_S2)/(10^(-O12)^2+Ka_S1*10^(-O12)+Ka_S1*Ka_S2)-Ntot-K_w/10^(-O12)-Profile!C12*(10^(-O12)+2*K_HSO4)/(10^(-O12)+K_HSO4))&gt;0,1,-1)*7/2^14</f>
        <v/>
      </c>
      <c r="Q12" s="9">
        <f>P12+IF((10^(-P12)+Atot*(H_NH3*(1+K_NH3*10^(-P12)/K_w))*RTL/(1+(H_NH3*(1+K_NH3*10^(-P12)/K_w))*RTL)*(K_NH3*10^(-P12)/K_w)/(1+K_NH3*10^(-P12)/K_w)-Profile!B12*(H_SO2*(1+Ka_S1/10^(-P12)+Ka_S1*Ka_S2/10^(-P12)^2))*RTL/(1+(H_SO2*(1+Ka_S1/10^(-P12)+Ka_S1*Ka_S2/10^(-P12)^2))*RTL)*(Ka_S1*10^(-P12)+2*Ka_S1*Ka_S2)/(10^(-P12)^2+Ka_S1*10^(-P12)+Ka_S1*Ka_S2)-Ntot-K_w/10^(-P12)-Profile!C12*(10^(-P12)+2*K_HSO4)/(10^(-P12)+K_HSO4))&gt;0,1,-1)*7/2^15</f>
        <v/>
      </c>
      <c r="R12" s="9">
        <f>Q12+IF((10^(-Q12)+Atot*(H_NH3*(1+K_NH3*10^(-Q12)/K_w))*RTL/(1+(H_NH3*(1+K_NH3*10^(-Q12)/K_w))*RTL)*(K_NH3*10^(-Q12)/K_w)/(1+K_NH3*10^(-Q12)/K_w)-Profile!B12*(H_SO2*(1+Ka_S1/10^(-Q12)+Ka_S1*Ka_S2/10^(-Q12)^2))*RTL/(1+(H_SO2*(1+Ka_S1/10^(-Q12)+Ka_S1*Ka_S2/10^(-Q12)^2))*RTL)*(Ka_S1*10^(-Q12)+2*Ka_S1*Ka_S2)/(10^(-Q12)^2+Ka_S1*10^(-Q12)+Ka_S1*Ka_S2)-Ntot-K_w/10^(-Q12)-Profile!C12*(10^(-Q12)+2*K_HSO4)/(10^(-Q12)+K_HSO4))&gt;0,1,-1)*7/2^16</f>
        <v/>
      </c>
      <c r="S12" s="9">
        <f>R12+IF((10^(-R12)+Atot*(H_NH3*(1+K_NH3*10^(-R12)/K_w))*RTL/(1+(H_NH3*(1+K_NH3*10^(-R12)/K_w))*RTL)*(K_NH3*10^(-R12)/K_w)/(1+K_NH3*10^(-R12)/K_w)-Profile!B12*(H_SO2*(1+Ka_S1/10^(-R12)+Ka_S1*Ka_S2/10^(-R12)^2))*RTL/(1+(H_SO2*(1+Ka_S1/10^(-R12)+Ka_S1*Ka_S2/10^(-R12)^2))*RTL)*(Ka_S1*10^(-R12)+2*Ka_S1*Ka_S2)/(10^(-R12)^2+Ka_S1*10^(-R12)+Ka_S1*Ka_S2)-Ntot-K_w/10^(-R12)-Profile!C12*(10^(-R12)+2*K_HSO4)/(10^(-R12)+K_HSO4))&gt;0,1,-1)*7/2^17</f>
        <v/>
      </c>
      <c r="T12" s="9">
        <f>S12+IF((10^(-S12)+Atot*(H_NH3*(1+K_NH3*10^(-S12)/K_w))*RTL/(1+(H_NH3*(1+K_NH3*10^(-S12)/K_w))*RTL)*(K_NH3*10^(-S12)/K_w)/(1+K_NH3*10^(-S12)/K_w)-Profile!B12*(H_SO2*(1+Ka_S1/10^(-S12)+Ka_S1*Ka_S2/10^(-S12)^2))*RTL/(1+(H_SO2*(1+Ka_S1/10^(-S12)+Ka_S1*Ka_S2/10^(-S12)^2))*RTL)*(Ka_S1*10^(-S12)+2*Ka_S1*Ka_S2)/(10^(-S12)^2+Ka_S1*10^(-S12)+Ka_S1*Ka_S2)-Ntot-K_w/10^(-S12)-Profile!C12*(10^(-S12)+2*K_HSO4)/(10^(-S12)+K_HSO4))&gt;0,1,-1)*7/2^18</f>
        <v/>
      </c>
      <c r="U12" s="9">
        <f>T12+IF((10^(-T12)+Atot*(H_NH3*(1+K_NH3*10^(-T12)/K_w))*RTL/(1+(H_NH3*(1+K_NH3*10^(-T12)/K_w))*RTL)*(K_NH3*10^(-T12)/K_w)/(1+K_NH3*10^(-T12)/K_w)-Profile!B12*(H_SO2*(1+Ka_S1/10^(-T12)+Ka_S1*Ka_S2/10^(-T12)^2))*RTL/(1+(H_SO2*(1+Ka_S1/10^(-T12)+Ka_S1*Ka_S2/10^(-T12)^2))*RTL)*(Ka_S1*10^(-T12)+2*Ka_S1*Ka_S2)/(10^(-T12)^2+Ka_S1*10^(-T12)+Ka_S1*Ka_S2)-Ntot-K_w/10^(-T12)-Profile!C12*(10^(-T12)+2*K_HSO4)/(10^(-T12)+K_HSO4))&gt;0,1,-1)*7/2^19</f>
        <v/>
      </c>
      <c r="V12" s="9">
        <f>U12+IF((10^(-U12)+Atot*(H_NH3*(1+K_NH3*10^(-U12)/K_w))*RTL/(1+(H_NH3*(1+K_NH3*10^(-U12)/K_w))*RTL)*(K_NH3*10^(-U12)/K_w)/(1+K_NH3*10^(-U12)/K_w)-Profile!B12*(H_SO2*(1+Ka_S1/10^(-U12)+Ka_S1*Ka_S2/10^(-U12)^2))*RTL/(1+(H_SO2*(1+Ka_S1/10^(-U12)+Ka_S1*Ka_S2/10^(-U12)^2))*RTL)*(Ka_S1*10^(-U12)+2*Ka_S1*Ka_S2)/(10^(-U12)^2+Ka_S1*10^(-U12)+Ka_S1*Ka_S2)-Ntot-K_w/10^(-U12)-Profile!C12*(10^(-U12)+2*K_HSO4)/(10^(-U12)+K_HSO4))&gt;0,1,-1)*7/2^20</f>
        <v/>
      </c>
      <c r="W12" s="9">
        <f>V12+IF((10^(-V12)+Atot*(H_NH3*(1+K_NH3*10^(-V12)/K_w))*RTL/(1+(H_NH3*(1+K_NH3*10^(-V12)/K_w))*RTL)*(K_NH3*10^(-V12)/K_w)/(1+K_NH3*10^(-V12)/K_w)-Profile!B12*(H_SO2*(1+Ka_S1/10^(-V12)+Ka_S1*Ka_S2/10^(-V12)^2))*RTL/(1+(H_SO2*(1+Ka_S1/10^(-V12)+Ka_S1*Ka_S2/10^(-V12)^2))*RTL)*(Ka_S1*10^(-V12)+2*Ka_S1*Ka_S2)/(10^(-V12)^2+Ka_S1*10^(-V12)+Ka_S1*Ka_S2)-Ntot-K_w/10^(-V12)-Profile!C12*(10^(-V12)+2*K_HSO4)/(10^(-V12)+K_HSO4))&gt;0,1,-1)*7/2^21</f>
        <v/>
      </c>
      <c r="X12" s="9">
        <f>W12+IF((10^(-W12)+Atot*(H_NH3*(1+K_NH3*10^(-W12)/K_w))*RTL/(1+(H_NH3*(1+K_NH3*10^(-W12)/K_w))*RTL)*(K_NH3*10^(-W12)/K_w)/(1+K_NH3*10^(-W12)/K_w)-Profile!B12*(H_SO2*(1+Ka_S1/10^(-W12)+Ka_S1*Ka_S2/10^(-W12)^2))*RTL/(1+(H_SO2*(1+Ka_S1/10^(-W12)+Ka_S1*Ka_S2/10^(-W12)^2))*RTL)*(Ka_S1*10^(-W12)+2*Ka_S1*Ka_S2)/(10^(-W12)^2+Ka_S1*10^(-W12)+Ka_S1*Ka_S2)-Ntot-K_w/10^(-W12)-Profile!C12*(10^(-W12)+2*K_HSO4)/(10^(-W12)+K_HSO4))&gt;0,1,-1)*7/2^22</f>
        <v/>
      </c>
      <c r="Y12" s="9">
        <f>X12+IF((10^(-X12)+Atot*(H_NH3*(1+K_NH3*10^(-X12)/K_w))*RTL/(1+(H_NH3*(1+K_NH3*10^(-X12)/K_w))*RTL)*(K_NH3*10^(-X12)/K_w)/(1+K_NH3*10^(-X12)/K_w)-Profile!B12*(H_SO2*(1+Ka_S1/10^(-X12)+Ka_S1*Ka_S2/10^(-X12)^2))*RTL/(1+(H_SO2*(1+Ka_S1/10^(-X12)+Ka_S1*Ka_S2/10^(-X12)^2))*RTL)*(Ka_S1*10^(-X12)+2*Ka_S1*Ka_S2)/(10^(-X12)^2+Ka_S1*10^(-X12)+Ka_S1*Ka_S2)-Ntot-K_w/10^(-X12)-Profile!C12*(10^(-X12)+2*K_HSO4)/(10^(-X12)+K_HSO4))&gt;0,1,-1)*7/2^23</f>
        <v/>
      </c>
      <c r="Z12" s="9">
        <f>Y12+IF((10^(-Y12)+Atot*(H_NH3*(1+K_NH3*10^(-Y12)/K_w))*RTL/(1+(H_NH3*(1+K_NH3*10^(-Y12)/K_w))*RTL)*(K_NH3*10^(-Y12)/K_w)/(1+K_NH3*10^(-Y12)/K_w)-Profile!B12*(H_SO2*(1+Ka_S1/10^(-Y12)+Ka_S1*Ka_S2/10^(-Y12)^2))*RTL/(1+(H_SO2*(1+Ka_S1/10^(-Y12)+Ka_S1*Ka_S2/10^(-Y12)^2))*RTL)*(Ka_S1*10^(-Y12)+2*Ka_S1*Ka_S2)/(10^(-Y12)^2+Ka_S1*10^(-Y12)+Ka_S1*Ka_S2)-Ntot-K_w/10^(-Y12)-Profile!C12*(10^(-Y12)+2*K_HSO4)/(10^(-Y12)+K_HSO4))&gt;0,1,-1)*7/2^24</f>
        <v/>
      </c>
      <c r="AA12" s="9">
        <f>Z12+IF((10^(-Z12)+Atot*(H_NH3*(1+K_NH3*10^(-Z12)/K_w))*RTL/(1+(H_NH3*(1+K_NH3*10^(-Z12)/K_w))*RTL)*(K_NH3*10^(-Z12)/K_w)/(1+K_NH3*10^(-Z12)/K_w)-Profile!B12*(H_SO2*(1+Ka_S1/10^(-Z12)+Ka_S1*Ka_S2/10^(-Z12)^2))*RTL/(1+(H_SO2*(1+Ka_S1/10^(-Z12)+Ka_S1*Ka_S2/10^(-Z12)^2))*RTL)*(Ka_S1*10^(-Z12)+2*Ka_S1*Ka_S2)/(10^(-Z12)^2+Ka_S1*10^(-Z12)+Ka_S1*Ka_S2)-Ntot-K_w/10^(-Z12)-Profile!C12*(10^(-Z12)+2*K_HSO4)/(10^(-Z12)+K_HSO4))&gt;0,1,-1)*7/2^25</f>
        <v/>
      </c>
      <c r="AB12" s="9">
        <f>AA12+IF((10^(-AA12)+Atot*(H_NH3*(1+K_NH3*10^(-AA12)/K_w))*RTL/(1+(H_NH3*(1+K_NH3*10^(-AA12)/K_w))*RTL)*(K_NH3*10^(-AA12)/K_w)/(1+K_NH3*10^(-AA12)/K_w)-Profile!B12*(H_SO2*(1+Ka_S1/10^(-AA12)+Ka_S1*Ka_S2/10^(-AA12)^2))*RTL/(1+(H_SO2*(1+Ka_S1/10^(-AA12)+Ka_S1*Ka_S2/10^(-AA12)^2))*RTL)*(Ka_S1*10^(-AA12)+2*Ka_S1*Ka_S2)/(10^(-AA12)^2+Ka_S1*10^(-AA12)+Ka_S1*Ka_S2)-Ntot-K_w/10^(-AA12)-Profile!C12*(10^(-AA12)+2*K_HSO4)/(10^(-AA12)+K_HSO4))&gt;0,1,-1)*7/2^26</f>
        <v/>
      </c>
      <c r="AC12" s="9">
        <f>AB12+IF((10^(-AB12)+Atot*(H_NH3*(1+K_NH3*10^(-AB12)/K_w))*RTL/(1+(H_NH3*(1+K_NH3*10^(-AB12)/K_w))*RTL)*(K_NH3*10^(-AB12)/K_w)/(1+K_NH3*10^(-AB12)/K_w)-Profile!B12*(H_SO2*(1+Ka_S1/10^(-AB12)+Ka_S1*Ka_S2/10^(-AB12)^2))*RTL/(1+(H_SO2*(1+Ka_S1/10^(-AB12)+Ka_S1*Ka_S2/10^(-AB12)^2))*RTL)*(Ka_S1*10^(-AB12)+2*Ka_S1*Ka_S2)/(10^(-AB12)^2+Ka_S1*10^(-AB12)+Ka_S1*Ka_S2)-Ntot-K_w/10^(-AB12)-Profile!C12*(10^(-AB12)+2*K_HSO4)/(10^(-AB12)+K_HSO4))&gt;0,1,-1)*7/2^27</f>
        <v/>
      </c>
      <c r="AD12" s="9">
        <f>AC12+IF((10^(-AC12)+Atot*(H_NH3*(1+K_NH3*10^(-AC12)/K_w))*RTL/(1+(H_NH3*(1+K_NH3*10^(-AC12)/K_w))*RTL)*(K_NH3*10^(-AC12)/K_w)/(1+K_NH3*10^(-AC12)/K_w)-Profile!B12*(H_SO2*(1+Ka_S1/10^(-AC12)+Ka_S1*Ka_S2/10^(-AC12)^2))*RTL/(1+(H_SO2*(1+Ka_S1/10^(-AC12)+Ka_S1*Ka_S2/10^(-AC12)^2))*RTL)*(Ka_S1*10^(-AC12)+2*Ka_S1*Ka_S2)/(10^(-AC12)^2+Ka_S1*10^(-AC12)+Ka_S1*Ka_S2)-Ntot-K_w/10^(-AC12)-Profile!C12*(10^(-AC12)+2*K_HSO4)/(10^(-AC12)+K_HSO4))&gt;0,1,-1)*7/2^28</f>
        <v/>
      </c>
      <c r="AE12" s="9">
        <f>AD12+IF((10^(-AD12)+Atot*(H_NH3*(1+K_NH3*10^(-AD12)/K_w))*RTL/(1+(H_NH3*(1+K_NH3*10^(-AD12)/K_w))*RTL)*(K_NH3*10^(-AD12)/K_w)/(1+K_NH3*10^(-AD12)/K_w)-Profile!B12*(H_SO2*(1+Ka_S1/10^(-AD12)+Ka_S1*Ka_S2/10^(-AD12)^2))*RTL/(1+(H_SO2*(1+Ka_S1/10^(-AD12)+Ka_S1*Ka_S2/10^(-AD12)^2))*RTL)*(Ka_S1*10^(-AD12)+2*Ka_S1*Ka_S2)/(10^(-AD12)^2+Ka_S1*10^(-AD12)+Ka_S1*Ka_S2)-Ntot-K_w/10^(-AD12)-Profile!C12*(10^(-AD12)+2*K_HSO4)/(10^(-AD12)+K_HSO4))&gt;0,1,-1)*7/2^29</f>
        <v/>
      </c>
      <c r="AF12" s="9">
        <f>AE12+IF((10^(-AE12)+Atot*(H_NH3*(1+K_NH3*10^(-AE12)/K_w))*RTL/(1+(H_NH3*(1+K_NH3*10^(-AE12)/K_w))*RTL)*(K_NH3*10^(-AE12)/K_w)/(1+K_NH3*10^(-AE12)/K_w)-Profile!B12*(H_SO2*(1+Ka_S1/10^(-AE12)+Ka_S1*Ka_S2/10^(-AE12)^2))*RTL/(1+(H_SO2*(1+Ka_S1/10^(-AE12)+Ka_S1*Ka_S2/10^(-AE12)^2))*RTL)*(Ka_S1*10^(-AE12)+2*Ka_S1*Ka_S2)/(10^(-AE12)^2+Ka_S1*10^(-AE12)+Ka_S1*Ka_S2)-Ntot-K_w/10^(-AE12)-Profile!C12*(10^(-AE12)+2*K_HSO4)/(10^(-AE12)+K_HSO4))&gt;0,1,-1)*7/2^30</f>
        <v/>
      </c>
      <c r="AG12" s="9">
        <f>AF12+IF((10^(-AF12)+Atot*(H_NH3*(1+K_NH3*10^(-AF12)/K_w))*RTL/(1+(H_NH3*(1+K_NH3*10^(-AF12)/K_w))*RTL)*(K_NH3*10^(-AF12)/K_w)/(1+K_NH3*10^(-AF12)/K_w)-Profile!B12*(H_SO2*(1+Ka_S1/10^(-AF12)+Ka_S1*Ka_S2/10^(-AF12)^2))*RTL/(1+(H_SO2*(1+Ka_S1/10^(-AF12)+Ka_S1*Ka_S2/10^(-AF12)^2))*RTL)*(Ka_S1*10^(-AF12)+2*Ka_S1*Ka_S2)/(10^(-AF12)^2+Ka_S1*10^(-AF12)+Ka_S1*Ka_S2)-Ntot-K_w/10^(-AF12)-Profile!C12*(10^(-AF12)+2*K_HSO4)/(10^(-AF12)+K_HSO4))&gt;0,1,-1)*7/2^31</f>
        <v/>
      </c>
      <c r="AH12" s="9">
        <f>AG12+IF((10^(-AG12)+Atot*(H_NH3*(1+K_NH3*10^(-AG12)/K_w))*RTL/(1+(H_NH3*(1+K_NH3*10^(-AG12)/K_w))*RTL)*(K_NH3*10^(-AG12)/K_w)/(1+K_NH3*10^(-AG12)/K_w)-Profile!B12*(H_SO2*(1+Ka_S1/10^(-AG12)+Ka_S1*Ka_S2/10^(-AG12)^2))*RTL/(1+(H_SO2*(1+Ka_S1/10^(-AG12)+Ka_S1*Ka_S2/10^(-AG12)^2))*RTL)*(Ka_S1*10^(-AG12)+2*Ka_S1*Ka_S2)/(10^(-AG12)^2+Ka_S1*10^(-AG12)+Ka_S1*Ka_S2)-Ntot-K_w/10^(-AG12)-Profile!C12*(10^(-AG12)+2*K_HSO4)/(10^(-AG12)+K_HSO4))&gt;0,1,-1)*7/2^32</f>
        <v/>
      </c>
      <c r="AI12" s="9">
        <f>AH12+IF((10^(-AH12)+Atot*(H_NH3*(1+K_NH3*10^(-AH12)/K_w))*RTL/(1+(H_NH3*(1+K_NH3*10^(-AH12)/K_w))*RTL)*(K_NH3*10^(-AH12)/K_w)/(1+K_NH3*10^(-AH12)/K_w)-Profile!B12*(H_SO2*(1+Ka_S1/10^(-AH12)+Ka_S1*Ka_S2/10^(-AH12)^2))*RTL/(1+(H_SO2*(1+Ka_S1/10^(-AH12)+Ka_S1*Ka_S2/10^(-AH12)^2))*RTL)*(Ka_S1*10^(-AH12)+2*Ka_S1*Ka_S2)/(10^(-AH12)^2+Ka_S1*10^(-AH12)+Ka_S1*Ka_S2)-Ntot-K_w/10^(-AH12)-Profile!C12*(10^(-AH12)+2*K_HSO4)/(10^(-AH12)+K_HSO4))&gt;0,1,-1)*7/2^33</f>
        <v/>
      </c>
      <c r="AJ12" s="9">
        <f>AI12+IF((10^(-AI12)+Atot*(H_NH3*(1+K_NH3*10^(-AI12)/K_w))*RTL/(1+(H_NH3*(1+K_NH3*10^(-AI12)/K_w))*RTL)*(K_NH3*10^(-AI12)/K_w)/(1+K_NH3*10^(-AI12)/K_w)-Profile!B12*(H_SO2*(1+Ka_S1/10^(-AI12)+Ka_S1*Ka_S2/10^(-AI12)^2))*RTL/(1+(H_SO2*(1+Ka_S1/10^(-AI12)+Ka_S1*Ka_S2/10^(-AI12)^2))*RTL)*(Ka_S1*10^(-AI12)+2*Ka_S1*Ka_S2)/(10^(-AI12)^2+Ka_S1*10^(-AI12)+Ka_S1*Ka_S2)-Ntot-K_w/10^(-AI12)-Profile!C12*(10^(-AI12)+2*K_HSO4)/(10^(-AI12)+K_HSO4))&gt;0,1,-1)*7/2^34</f>
        <v/>
      </c>
      <c r="AK12" s="9">
        <f>AJ12+IF((10^(-AJ12)+Atot*(H_NH3*(1+K_NH3*10^(-AJ12)/K_w))*RTL/(1+(H_NH3*(1+K_NH3*10^(-AJ12)/K_w))*RTL)*(K_NH3*10^(-AJ12)/K_w)/(1+K_NH3*10^(-AJ12)/K_w)-Profile!B12*(H_SO2*(1+Ka_S1/10^(-AJ12)+Ka_S1*Ka_S2/10^(-AJ12)^2))*RTL/(1+(H_SO2*(1+Ka_S1/10^(-AJ12)+Ka_S1*Ka_S2/10^(-AJ12)^2))*RTL)*(Ka_S1*10^(-AJ12)+2*Ka_S1*Ka_S2)/(10^(-AJ12)^2+Ka_S1*10^(-AJ12)+Ka_S1*Ka_S2)-Ntot-K_w/10^(-AJ12)-Profile!C12*(10^(-AJ12)+2*K_HSO4)/(10^(-AJ12)+K_HSO4))&gt;0,1,-1)*7/2^35</f>
        <v/>
      </c>
      <c r="AL12" s="9">
        <f>AK12+IF((10^(-AK12)+Atot*(H_NH3*(1+K_NH3*10^(-AK12)/K_w))*RTL/(1+(H_NH3*(1+K_NH3*10^(-AK12)/K_w))*RTL)*(K_NH3*10^(-AK12)/K_w)/(1+K_NH3*10^(-AK12)/K_w)-Profile!B12*(H_SO2*(1+Ka_S1/10^(-AK12)+Ka_S1*Ka_S2/10^(-AK12)^2))*RTL/(1+(H_SO2*(1+Ka_S1/10^(-AK12)+Ka_S1*Ka_S2/10^(-AK12)^2))*RTL)*(Ka_S1*10^(-AK12)+2*Ka_S1*Ka_S2)/(10^(-AK12)^2+Ka_S1*10^(-AK12)+Ka_S1*Ka_S2)-Ntot-K_w/10^(-AK12)-Profile!C12*(10^(-AK12)+2*K_HSO4)/(10^(-AK12)+K_HSO4))&gt;0,1,-1)*7/2^36</f>
        <v/>
      </c>
    </row>
    <row r="13">
      <c r="A13">
        <f>Profile!A13</f>
        <v/>
      </c>
      <c r="B13" t="n">
        <v>7</v>
      </c>
      <c r="C13" s="9">
        <f>B13+IF((10^(-B13)+Atot*(H_NH3*(1+K_NH3*10^(-B13)/K_w))*RTL/(1+(H_NH3*(1+K_NH3*10^(-B13)/K_w))*RTL)*(K_NH3*10^(-B13)/K_w)/(1+K_NH3*10^(-B13)/K_w)-Profile!B13*(H_SO2*(1+Ka_S1/10^(-B13)+Ka_S1*Ka_S2/10^(-B13)^2))*RTL/(1+(H_SO2*(1+Ka_S1/10^(-B13)+Ka_S1*Ka_S2/10^(-B13)^2))*RTL)*(Ka_S1*10^(-B13)+2*Ka_S1*Ka_S2)/(10^(-B13)^2+Ka_S1*10^(-B13)+Ka_S1*Ka_S2)-Ntot-K_w/10^(-B13)-Profile!C13*(10^(-B13)+2*K_HSO4)/(10^(-B13)+K_HSO4))&gt;0,1,-1)*7/2^1</f>
        <v/>
      </c>
      <c r="D13" s="9">
        <f>C13+IF((10^(-C13)+Atot*(H_NH3*(1+K_NH3*10^(-C13)/K_w))*RTL/(1+(H_NH3*(1+K_NH3*10^(-C13)/K_w))*RTL)*(K_NH3*10^(-C13)/K_w)/(1+K_NH3*10^(-C13)/K_w)-Profile!B13*(H_SO2*(1+Ka_S1/10^(-C13)+Ka_S1*Ka_S2/10^(-C13)^2))*RTL/(1+(H_SO2*(1+Ka_S1/10^(-C13)+Ka_S1*Ka_S2/10^(-C13)^2))*RTL)*(Ka_S1*10^(-C13)+2*Ka_S1*Ka_S2)/(10^(-C13)^2+Ka_S1*10^(-C13)+Ka_S1*Ka_S2)-Ntot-K_w/10^(-C13)-Profile!C13*(10^(-C13)+2*K_HSO4)/(10^(-C13)+K_HSO4))&gt;0,1,-1)*7/2^2</f>
        <v/>
      </c>
      <c r="E13" s="9">
        <f>D13+IF((10^(-D13)+Atot*(H_NH3*(1+K_NH3*10^(-D13)/K_w))*RTL/(1+(H_NH3*(1+K_NH3*10^(-D13)/K_w))*RTL)*(K_NH3*10^(-D13)/K_w)/(1+K_NH3*10^(-D13)/K_w)-Profile!B13*(H_SO2*(1+Ka_S1/10^(-D13)+Ka_S1*Ka_S2/10^(-D13)^2))*RTL/(1+(H_SO2*(1+Ka_S1/10^(-D13)+Ka_S1*Ka_S2/10^(-D13)^2))*RTL)*(Ka_S1*10^(-D13)+2*Ka_S1*Ka_S2)/(10^(-D13)^2+Ka_S1*10^(-D13)+Ka_S1*Ka_S2)-Ntot-K_w/10^(-D13)-Profile!C13*(10^(-D13)+2*K_HSO4)/(10^(-D13)+K_HSO4))&gt;0,1,-1)*7/2^3</f>
        <v/>
      </c>
      <c r="F13" s="9">
        <f>E13+IF((10^(-E13)+Atot*(H_NH3*(1+K_NH3*10^(-E13)/K_w))*RTL/(1+(H_NH3*(1+K_NH3*10^(-E13)/K_w))*RTL)*(K_NH3*10^(-E13)/K_w)/(1+K_NH3*10^(-E13)/K_w)-Profile!B13*(H_SO2*(1+Ka_S1/10^(-E13)+Ka_S1*Ka_S2/10^(-E13)^2))*RTL/(1+(H_SO2*(1+Ka_S1/10^(-E13)+Ka_S1*Ka_S2/10^(-E13)^2))*RTL)*(Ka_S1*10^(-E13)+2*Ka_S1*Ka_S2)/(10^(-E13)^2+Ka_S1*10^(-E13)+Ka_S1*Ka_S2)-Ntot-K_w/10^(-E13)-Profile!C13*(10^(-E13)+2*K_HSO4)/(10^(-E13)+K_HSO4))&gt;0,1,-1)*7/2^4</f>
        <v/>
      </c>
      <c r="G13" s="9">
        <f>F13+IF((10^(-F13)+Atot*(H_NH3*(1+K_NH3*10^(-F13)/K_w))*RTL/(1+(H_NH3*(1+K_NH3*10^(-F13)/K_w))*RTL)*(K_NH3*10^(-F13)/K_w)/(1+K_NH3*10^(-F13)/K_w)-Profile!B13*(H_SO2*(1+Ka_S1/10^(-F13)+Ka_S1*Ka_S2/10^(-F13)^2))*RTL/(1+(H_SO2*(1+Ka_S1/10^(-F13)+Ka_S1*Ka_S2/10^(-F13)^2))*RTL)*(Ka_S1*10^(-F13)+2*Ka_S1*Ka_S2)/(10^(-F13)^2+Ka_S1*10^(-F13)+Ka_S1*Ka_S2)-Ntot-K_w/10^(-F13)-Profile!C13*(10^(-F13)+2*K_HSO4)/(10^(-F13)+K_HSO4))&gt;0,1,-1)*7/2^5</f>
        <v/>
      </c>
      <c r="H13" s="9">
        <f>G13+IF((10^(-G13)+Atot*(H_NH3*(1+K_NH3*10^(-G13)/K_w))*RTL/(1+(H_NH3*(1+K_NH3*10^(-G13)/K_w))*RTL)*(K_NH3*10^(-G13)/K_w)/(1+K_NH3*10^(-G13)/K_w)-Profile!B13*(H_SO2*(1+Ka_S1/10^(-G13)+Ka_S1*Ka_S2/10^(-G13)^2))*RTL/(1+(H_SO2*(1+Ka_S1/10^(-G13)+Ka_S1*Ka_S2/10^(-G13)^2))*RTL)*(Ka_S1*10^(-G13)+2*Ka_S1*Ka_S2)/(10^(-G13)^2+Ka_S1*10^(-G13)+Ka_S1*Ka_S2)-Ntot-K_w/10^(-G13)-Profile!C13*(10^(-G13)+2*K_HSO4)/(10^(-G13)+K_HSO4))&gt;0,1,-1)*7/2^6</f>
        <v/>
      </c>
      <c r="I13" s="9">
        <f>H13+IF((10^(-H13)+Atot*(H_NH3*(1+K_NH3*10^(-H13)/K_w))*RTL/(1+(H_NH3*(1+K_NH3*10^(-H13)/K_w))*RTL)*(K_NH3*10^(-H13)/K_w)/(1+K_NH3*10^(-H13)/K_w)-Profile!B13*(H_SO2*(1+Ka_S1/10^(-H13)+Ka_S1*Ka_S2/10^(-H13)^2))*RTL/(1+(H_SO2*(1+Ka_S1/10^(-H13)+Ka_S1*Ka_S2/10^(-H13)^2))*RTL)*(Ka_S1*10^(-H13)+2*Ka_S1*Ka_S2)/(10^(-H13)^2+Ka_S1*10^(-H13)+Ka_S1*Ka_S2)-Ntot-K_w/10^(-H13)-Profile!C13*(10^(-H13)+2*K_HSO4)/(10^(-H13)+K_HSO4))&gt;0,1,-1)*7/2^7</f>
        <v/>
      </c>
      <c r="J13" s="9">
        <f>I13+IF((10^(-I13)+Atot*(H_NH3*(1+K_NH3*10^(-I13)/K_w))*RTL/(1+(H_NH3*(1+K_NH3*10^(-I13)/K_w))*RTL)*(K_NH3*10^(-I13)/K_w)/(1+K_NH3*10^(-I13)/K_w)-Profile!B13*(H_SO2*(1+Ka_S1/10^(-I13)+Ka_S1*Ka_S2/10^(-I13)^2))*RTL/(1+(H_SO2*(1+Ka_S1/10^(-I13)+Ka_S1*Ka_S2/10^(-I13)^2))*RTL)*(Ka_S1*10^(-I13)+2*Ka_S1*Ka_S2)/(10^(-I13)^2+Ka_S1*10^(-I13)+Ka_S1*Ka_S2)-Ntot-K_w/10^(-I13)-Profile!C13*(10^(-I13)+2*K_HSO4)/(10^(-I13)+K_HSO4))&gt;0,1,-1)*7/2^8</f>
        <v/>
      </c>
      <c r="K13" s="9">
        <f>J13+IF((10^(-J13)+Atot*(H_NH3*(1+K_NH3*10^(-J13)/K_w))*RTL/(1+(H_NH3*(1+K_NH3*10^(-J13)/K_w))*RTL)*(K_NH3*10^(-J13)/K_w)/(1+K_NH3*10^(-J13)/K_w)-Profile!B13*(H_SO2*(1+Ka_S1/10^(-J13)+Ka_S1*Ka_S2/10^(-J13)^2))*RTL/(1+(H_SO2*(1+Ka_S1/10^(-J13)+Ka_S1*Ka_S2/10^(-J13)^2))*RTL)*(Ka_S1*10^(-J13)+2*Ka_S1*Ka_S2)/(10^(-J13)^2+Ka_S1*10^(-J13)+Ka_S1*Ka_S2)-Ntot-K_w/10^(-J13)-Profile!C13*(10^(-J13)+2*K_HSO4)/(10^(-J13)+K_HSO4))&gt;0,1,-1)*7/2^9</f>
        <v/>
      </c>
      <c r="L13" s="9">
        <f>K13+IF((10^(-K13)+Atot*(H_NH3*(1+K_NH3*10^(-K13)/K_w))*RTL/(1+(H_NH3*(1+K_NH3*10^(-K13)/K_w))*RTL)*(K_NH3*10^(-K13)/K_w)/(1+K_NH3*10^(-K13)/K_w)-Profile!B13*(H_SO2*(1+Ka_S1/10^(-K13)+Ka_S1*Ka_S2/10^(-K13)^2))*RTL/(1+(H_SO2*(1+Ka_S1/10^(-K13)+Ka_S1*Ka_S2/10^(-K13)^2))*RTL)*(Ka_S1*10^(-K13)+2*Ka_S1*Ka_S2)/(10^(-K13)^2+Ka_S1*10^(-K13)+Ka_S1*Ka_S2)-Ntot-K_w/10^(-K13)-Profile!C13*(10^(-K13)+2*K_HSO4)/(10^(-K13)+K_HSO4))&gt;0,1,-1)*7/2^10</f>
        <v/>
      </c>
      <c r="M13" s="9">
        <f>L13+IF((10^(-L13)+Atot*(H_NH3*(1+K_NH3*10^(-L13)/K_w))*RTL/(1+(H_NH3*(1+K_NH3*10^(-L13)/K_w))*RTL)*(K_NH3*10^(-L13)/K_w)/(1+K_NH3*10^(-L13)/K_w)-Profile!B13*(H_SO2*(1+Ka_S1/10^(-L13)+Ka_S1*Ka_S2/10^(-L13)^2))*RTL/(1+(H_SO2*(1+Ka_S1/10^(-L13)+Ka_S1*Ka_S2/10^(-L13)^2))*RTL)*(Ka_S1*10^(-L13)+2*Ka_S1*Ka_S2)/(10^(-L13)^2+Ka_S1*10^(-L13)+Ka_S1*Ka_S2)-Ntot-K_w/10^(-L13)-Profile!C13*(10^(-L13)+2*K_HSO4)/(10^(-L13)+K_HSO4))&gt;0,1,-1)*7/2^11</f>
        <v/>
      </c>
      <c r="N13" s="9">
        <f>M13+IF((10^(-M13)+Atot*(H_NH3*(1+K_NH3*10^(-M13)/K_w))*RTL/(1+(H_NH3*(1+K_NH3*10^(-M13)/K_w))*RTL)*(K_NH3*10^(-M13)/K_w)/(1+K_NH3*10^(-M13)/K_w)-Profile!B13*(H_SO2*(1+Ka_S1/10^(-M13)+Ka_S1*Ka_S2/10^(-M13)^2))*RTL/(1+(H_SO2*(1+Ka_S1/10^(-M13)+Ka_S1*Ka_S2/10^(-M13)^2))*RTL)*(Ka_S1*10^(-M13)+2*Ka_S1*Ka_S2)/(10^(-M13)^2+Ka_S1*10^(-M13)+Ka_S1*Ka_S2)-Ntot-K_w/10^(-M13)-Profile!C13*(10^(-M13)+2*K_HSO4)/(10^(-M13)+K_HSO4))&gt;0,1,-1)*7/2^12</f>
        <v/>
      </c>
      <c r="O13" s="9">
        <f>N13+IF((10^(-N13)+Atot*(H_NH3*(1+K_NH3*10^(-N13)/K_w))*RTL/(1+(H_NH3*(1+K_NH3*10^(-N13)/K_w))*RTL)*(K_NH3*10^(-N13)/K_w)/(1+K_NH3*10^(-N13)/K_w)-Profile!B13*(H_SO2*(1+Ka_S1/10^(-N13)+Ka_S1*Ka_S2/10^(-N13)^2))*RTL/(1+(H_SO2*(1+Ka_S1/10^(-N13)+Ka_S1*Ka_S2/10^(-N13)^2))*RTL)*(Ka_S1*10^(-N13)+2*Ka_S1*Ka_S2)/(10^(-N13)^2+Ka_S1*10^(-N13)+Ka_S1*Ka_S2)-Ntot-K_w/10^(-N13)-Profile!C13*(10^(-N13)+2*K_HSO4)/(10^(-N13)+K_HSO4))&gt;0,1,-1)*7/2^13</f>
        <v/>
      </c>
      <c r="P13" s="9">
        <f>O13+IF((10^(-O13)+Atot*(H_NH3*(1+K_NH3*10^(-O13)/K_w))*RTL/(1+(H_NH3*(1+K_NH3*10^(-O13)/K_w))*RTL)*(K_NH3*10^(-O13)/K_w)/(1+K_NH3*10^(-O13)/K_w)-Profile!B13*(H_SO2*(1+Ka_S1/10^(-O13)+Ka_S1*Ka_S2/10^(-O13)^2))*RTL/(1+(H_SO2*(1+Ka_S1/10^(-O13)+Ka_S1*Ka_S2/10^(-O13)^2))*RTL)*(Ka_S1*10^(-O13)+2*Ka_S1*Ka_S2)/(10^(-O13)^2+Ka_S1*10^(-O13)+Ka_S1*Ka_S2)-Ntot-K_w/10^(-O13)-Profile!C13*(10^(-O13)+2*K_HSO4)/(10^(-O13)+K_HSO4))&gt;0,1,-1)*7/2^14</f>
        <v/>
      </c>
      <c r="Q13" s="9">
        <f>P13+IF((10^(-P13)+Atot*(H_NH3*(1+K_NH3*10^(-P13)/K_w))*RTL/(1+(H_NH3*(1+K_NH3*10^(-P13)/K_w))*RTL)*(K_NH3*10^(-P13)/K_w)/(1+K_NH3*10^(-P13)/K_w)-Profile!B13*(H_SO2*(1+Ka_S1/10^(-P13)+Ka_S1*Ka_S2/10^(-P13)^2))*RTL/(1+(H_SO2*(1+Ka_S1/10^(-P13)+Ka_S1*Ka_S2/10^(-P13)^2))*RTL)*(Ka_S1*10^(-P13)+2*Ka_S1*Ka_S2)/(10^(-P13)^2+Ka_S1*10^(-P13)+Ka_S1*Ka_S2)-Ntot-K_w/10^(-P13)-Profile!C13*(10^(-P13)+2*K_HSO4)/(10^(-P13)+K_HSO4))&gt;0,1,-1)*7/2^15</f>
        <v/>
      </c>
      <c r="R13" s="9">
        <f>Q13+IF((10^(-Q13)+Atot*(H_NH3*(1+K_NH3*10^(-Q13)/K_w))*RTL/(1+(H_NH3*(1+K_NH3*10^(-Q13)/K_w))*RTL)*(K_NH3*10^(-Q13)/K_w)/(1+K_NH3*10^(-Q13)/K_w)-Profile!B13*(H_SO2*(1+Ka_S1/10^(-Q13)+Ka_S1*Ka_S2/10^(-Q13)^2))*RTL/(1+(H_SO2*(1+Ka_S1/10^(-Q13)+Ka_S1*Ka_S2/10^(-Q13)^2))*RTL)*(Ka_S1*10^(-Q13)+2*Ka_S1*Ka_S2)/(10^(-Q13)^2+Ka_S1*10^(-Q13)+Ka_S1*Ka_S2)-Ntot-K_w/10^(-Q13)-Profile!C13*(10^(-Q13)+2*K_HSO4)/(10^(-Q13)+K_HSO4))&gt;0,1,-1)*7/2^16</f>
        <v/>
      </c>
      <c r="S13" s="9">
        <f>R13+IF((10^(-R13)+Atot*(H_NH3*(1+K_NH3*10^(-R13)/K_w))*RTL/(1+(H_NH3*(1+K_NH3*10^(-R13)/K_w))*RTL)*(K_NH3*10^(-R13)/K_w)/(1+K_NH3*10^(-R13)/K_w)-Profile!B13*(H_SO2*(1+Ka_S1/10^(-R13)+Ka_S1*Ka_S2/10^(-R13)^2))*RTL/(1+(H_SO2*(1+Ka_S1/10^(-R13)+Ka_S1*Ka_S2/10^(-R13)^2))*RTL)*(Ka_S1*10^(-R13)+2*Ka_S1*Ka_S2)/(10^(-R13)^2+Ka_S1*10^(-R13)+Ka_S1*Ka_S2)-Ntot-K_w/10^(-R13)-Profile!C13*(10^(-R13)+2*K_HSO4)/(10^(-R13)+K_HSO4))&gt;0,1,-1)*7/2^17</f>
        <v/>
      </c>
      <c r="T13" s="9">
        <f>S13+IF((10^(-S13)+Atot*(H_NH3*(1+K_NH3*10^(-S13)/K_w))*RTL/(1+(H_NH3*(1+K_NH3*10^(-S13)/K_w))*RTL)*(K_NH3*10^(-S13)/K_w)/(1+K_NH3*10^(-S13)/K_w)-Profile!B13*(H_SO2*(1+Ka_S1/10^(-S13)+Ka_S1*Ka_S2/10^(-S13)^2))*RTL/(1+(H_SO2*(1+Ka_S1/10^(-S13)+Ka_S1*Ka_S2/10^(-S13)^2))*RTL)*(Ka_S1*10^(-S13)+2*Ka_S1*Ka_S2)/(10^(-S13)^2+Ka_S1*10^(-S13)+Ka_S1*Ka_S2)-Ntot-K_w/10^(-S13)-Profile!C13*(10^(-S13)+2*K_HSO4)/(10^(-S13)+K_HSO4))&gt;0,1,-1)*7/2^18</f>
        <v/>
      </c>
      <c r="U13" s="9">
        <f>T13+IF((10^(-T13)+Atot*(H_NH3*(1+K_NH3*10^(-T13)/K_w))*RTL/(1+(H_NH3*(1+K_NH3*10^(-T13)/K_w))*RTL)*(K_NH3*10^(-T13)/K_w)/(1+K_NH3*10^(-T13)/K_w)-Profile!B13*(H_SO2*(1+Ka_S1/10^(-T13)+Ka_S1*Ka_S2/10^(-T13)^2))*RTL/(1+(H_SO2*(1+Ka_S1/10^(-T13)+Ka_S1*Ka_S2/10^(-T13)^2))*RTL)*(Ka_S1*10^(-T13)+2*Ka_S1*Ka_S2)/(10^(-T13)^2+Ka_S1*10^(-T13)+Ka_S1*Ka_S2)-Ntot-K_w/10^(-T13)-Profile!C13*(10^(-T13)+2*K_HSO4)/(10^(-T13)+K_HSO4))&gt;0,1,-1)*7/2^19</f>
        <v/>
      </c>
      <c r="V13" s="9">
        <f>U13+IF((10^(-U13)+Atot*(H_NH3*(1+K_NH3*10^(-U13)/K_w))*RTL/(1+(H_NH3*(1+K_NH3*10^(-U13)/K_w))*RTL)*(K_NH3*10^(-U13)/K_w)/(1+K_NH3*10^(-U13)/K_w)-Profile!B13*(H_SO2*(1+Ka_S1/10^(-U13)+Ka_S1*Ka_S2/10^(-U13)^2))*RTL/(1+(H_SO2*(1+Ka_S1/10^(-U13)+Ka_S1*Ka_S2/10^(-U13)^2))*RTL)*(Ka_S1*10^(-U13)+2*Ka_S1*Ka_S2)/(10^(-U13)^2+Ka_S1*10^(-U13)+Ka_S1*Ka_S2)-Ntot-K_w/10^(-U13)-Profile!C13*(10^(-U13)+2*K_HSO4)/(10^(-U13)+K_HSO4))&gt;0,1,-1)*7/2^20</f>
        <v/>
      </c>
      <c r="W13" s="9">
        <f>V13+IF((10^(-V13)+Atot*(H_NH3*(1+K_NH3*10^(-V13)/K_w))*RTL/(1+(H_NH3*(1+K_NH3*10^(-V13)/K_w))*RTL)*(K_NH3*10^(-V13)/K_w)/(1+K_NH3*10^(-V13)/K_w)-Profile!B13*(H_SO2*(1+Ka_S1/10^(-V13)+Ka_S1*Ka_S2/10^(-V13)^2))*RTL/(1+(H_SO2*(1+Ka_S1/10^(-V13)+Ka_S1*Ka_S2/10^(-V13)^2))*RTL)*(Ka_S1*10^(-V13)+2*Ka_S1*Ka_S2)/(10^(-V13)^2+Ka_S1*10^(-V13)+Ka_S1*Ka_S2)-Ntot-K_w/10^(-V13)-Profile!C13*(10^(-V13)+2*K_HSO4)/(10^(-V13)+K_HSO4))&gt;0,1,-1)*7/2^21</f>
        <v/>
      </c>
      <c r="X13" s="9">
        <f>W13+IF((10^(-W13)+Atot*(H_NH3*(1+K_NH3*10^(-W13)/K_w))*RTL/(1+(H_NH3*(1+K_NH3*10^(-W13)/K_w))*RTL)*(K_NH3*10^(-W13)/K_w)/(1+K_NH3*10^(-W13)/K_w)-Profile!B13*(H_SO2*(1+Ka_S1/10^(-W13)+Ka_S1*Ka_S2/10^(-W13)^2))*RTL/(1+(H_SO2*(1+Ka_S1/10^(-W13)+Ka_S1*Ka_S2/10^(-W13)^2))*RTL)*(Ka_S1*10^(-W13)+2*Ka_S1*Ka_S2)/(10^(-W13)^2+Ka_S1*10^(-W13)+Ka_S1*Ka_S2)-Ntot-K_w/10^(-W13)-Profile!C13*(10^(-W13)+2*K_HSO4)/(10^(-W13)+K_HSO4))&gt;0,1,-1)*7/2^22</f>
        <v/>
      </c>
      <c r="Y13" s="9">
        <f>X13+IF((10^(-X13)+Atot*(H_NH3*(1+K_NH3*10^(-X13)/K_w))*RTL/(1+(H_NH3*(1+K_NH3*10^(-X13)/K_w))*RTL)*(K_NH3*10^(-X13)/K_w)/(1+K_NH3*10^(-X13)/K_w)-Profile!B13*(H_SO2*(1+Ka_S1/10^(-X13)+Ka_S1*Ka_S2/10^(-X13)^2))*RTL/(1+(H_SO2*(1+Ka_S1/10^(-X13)+Ka_S1*Ka_S2/10^(-X13)^2))*RTL)*(Ka_S1*10^(-X13)+2*Ka_S1*Ka_S2)/(10^(-X13)^2+Ka_S1*10^(-X13)+Ka_S1*Ka_S2)-Ntot-K_w/10^(-X13)-Profile!C13*(10^(-X13)+2*K_HSO4)/(10^(-X13)+K_HSO4))&gt;0,1,-1)*7/2^23</f>
        <v/>
      </c>
      <c r="Z13" s="9">
        <f>Y13+IF((10^(-Y13)+Atot*(H_NH3*(1+K_NH3*10^(-Y13)/K_w))*RTL/(1+(H_NH3*(1+K_NH3*10^(-Y13)/K_w))*RTL)*(K_NH3*10^(-Y13)/K_w)/(1+K_NH3*10^(-Y13)/K_w)-Profile!B13*(H_SO2*(1+Ka_S1/10^(-Y13)+Ka_S1*Ka_S2/10^(-Y13)^2))*RTL/(1+(H_SO2*(1+Ka_S1/10^(-Y13)+Ka_S1*Ka_S2/10^(-Y13)^2))*RTL)*(Ka_S1*10^(-Y13)+2*Ka_S1*Ka_S2)/(10^(-Y13)^2+Ka_S1*10^(-Y13)+Ka_S1*Ka_S2)-Ntot-K_w/10^(-Y13)-Profile!C13*(10^(-Y13)+2*K_HSO4)/(10^(-Y13)+K_HSO4))&gt;0,1,-1)*7/2^24</f>
        <v/>
      </c>
      <c r="AA13" s="9">
        <f>Z13+IF((10^(-Z13)+Atot*(H_NH3*(1+K_NH3*10^(-Z13)/K_w))*RTL/(1+(H_NH3*(1+K_NH3*10^(-Z13)/K_w))*RTL)*(K_NH3*10^(-Z13)/K_w)/(1+K_NH3*10^(-Z13)/K_w)-Profile!B13*(H_SO2*(1+Ka_S1/10^(-Z13)+Ka_S1*Ka_S2/10^(-Z13)^2))*RTL/(1+(H_SO2*(1+Ka_S1/10^(-Z13)+Ka_S1*Ka_S2/10^(-Z13)^2))*RTL)*(Ka_S1*10^(-Z13)+2*Ka_S1*Ka_S2)/(10^(-Z13)^2+Ka_S1*10^(-Z13)+Ka_S1*Ka_S2)-Ntot-K_w/10^(-Z13)-Profile!C13*(10^(-Z13)+2*K_HSO4)/(10^(-Z13)+K_HSO4))&gt;0,1,-1)*7/2^25</f>
        <v/>
      </c>
      <c r="AB13" s="9">
        <f>AA13+IF((10^(-AA13)+Atot*(H_NH3*(1+K_NH3*10^(-AA13)/K_w))*RTL/(1+(H_NH3*(1+K_NH3*10^(-AA13)/K_w))*RTL)*(K_NH3*10^(-AA13)/K_w)/(1+K_NH3*10^(-AA13)/K_w)-Profile!B13*(H_SO2*(1+Ka_S1/10^(-AA13)+Ka_S1*Ka_S2/10^(-AA13)^2))*RTL/(1+(H_SO2*(1+Ka_S1/10^(-AA13)+Ka_S1*Ka_S2/10^(-AA13)^2))*RTL)*(Ka_S1*10^(-AA13)+2*Ka_S1*Ka_S2)/(10^(-AA13)^2+Ka_S1*10^(-AA13)+Ka_S1*Ka_S2)-Ntot-K_w/10^(-AA13)-Profile!C13*(10^(-AA13)+2*K_HSO4)/(10^(-AA13)+K_HSO4))&gt;0,1,-1)*7/2^26</f>
        <v/>
      </c>
      <c r="AC13" s="9">
        <f>AB13+IF((10^(-AB13)+Atot*(H_NH3*(1+K_NH3*10^(-AB13)/K_w))*RTL/(1+(H_NH3*(1+K_NH3*10^(-AB13)/K_w))*RTL)*(K_NH3*10^(-AB13)/K_w)/(1+K_NH3*10^(-AB13)/K_w)-Profile!B13*(H_SO2*(1+Ka_S1/10^(-AB13)+Ka_S1*Ka_S2/10^(-AB13)^2))*RTL/(1+(H_SO2*(1+Ka_S1/10^(-AB13)+Ka_S1*Ka_S2/10^(-AB13)^2))*RTL)*(Ka_S1*10^(-AB13)+2*Ka_S1*Ka_S2)/(10^(-AB13)^2+Ka_S1*10^(-AB13)+Ka_S1*Ka_S2)-Ntot-K_w/10^(-AB13)-Profile!C13*(10^(-AB13)+2*K_HSO4)/(10^(-AB13)+K_HSO4))&gt;0,1,-1)*7/2^27</f>
        <v/>
      </c>
      <c r="AD13" s="9">
        <f>AC13+IF((10^(-AC13)+Atot*(H_NH3*(1+K_NH3*10^(-AC13)/K_w))*RTL/(1+(H_NH3*(1+K_NH3*10^(-AC13)/K_w))*RTL)*(K_NH3*10^(-AC13)/K_w)/(1+K_NH3*10^(-AC13)/K_w)-Profile!B13*(H_SO2*(1+Ka_S1/10^(-AC13)+Ka_S1*Ka_S2/10^(-AC13)^2))*RTL/(1+(H_SO2*(1+Ka_S1/10^(-AC13)+Ka_S1*Ka_S2/10^(-AC13)^2))*RTL)*(Ka_S1*10^(-AC13)+2*Ka_S1*Ka_S2)/(10^(-AC13)^2+Ka_S1*10^(-AC13)+Ka_S1*Ka_S2)-Ntot-K_w/10^(-AC13)-Profile!C13*(10^(-AC13)+2*K_HSO4)/(10^(-AC13)+K_HSO4))&gt;0,1,-1)*7/2^28</f>
        <v/>
      </c>
      <c r="AE13" s="9">
        <f>AD13+IF((10^(-AD13)+Atot*(H_NH3*(1+K_NH3*10^(-AD13)/K_w))*RTL/(1+(H_NH3*(1+K_NH3*10^(-AD13)/K_w))*RTL)*(K_NH3*10^(-AD13)/K_w)/(1+K_NH3*10^(-AD13)/K_w)-Profile!B13*(H_SO2*(1+Ka_S1/10^(-AD13)+Ka_S1*Ka_S2/10^(-AD13)^2))*RTL/(1+(H_SO2*(1+Ka_S1/10^(-AD13)+Ka_S1*Ka_S2/10^(-AD13)^2))*RTL)*(Ka_S1*10^(-AD13)+2*Ka_S1*Ka_S2)/(10^(-AD13)^2+Ka_S1*10^(-AD13)+Ka_S1*Ka_S2)-Ntot-K_w/10^(-AD13)-Profile!C13*(10^(-AD13)+2*K_HSO4)/(10^(-AD13)+K_HSO4))&gt;0,1,-1)*7/2^29</f>
        <v/>
      </c>
      <c r="AF13" s="9">
        <f>AE13+IF((10^(-AE13)+Atot*(H_NH3*(1+K_NH3*10^(-AE13)/K_w))*RTL/(1+(H_NH3*(1+K_NH3*10^(-AE13)/K_w))*RTL)*(K_NH3*10^(-AE13)/K_w)/(1+K_NH3*10^(-AE13)/K_w)-Profile!B13*(H_SO2*(1+Ka_S1/10^(-AE13)+Ka_S1*Ka_S2/10^(-AE13)^2))*RTL/(1+(H_SO2*(1+Ka_S1/10^(-AE13)+Ka_S1*Ka_S2/10^(-AE13)^2))*RTL)*(Ka_S1*10^(-AE13)+2*Ka_S1*Ka_S2)/(10^(-AE13)^2+Ka_S1*10^(-AE13)+Ka_S1*Ka_S2)-Ntot-K_w/10^(-AE13)-Profile!C13*(10^(-AE13)+2*K_HSO4)/(10^(-AE13)+K_HSO4))&gt;0,1,-1)*7/2^30</f>
        <v/>
      </c>
      <c r="AG13" s="9">
        <f>AF13+IF((10^(-AF13)+Atot*(H_NH3*(1+K_NH3*10^(-AF13)/K_w))*RTL/(1+(H_NH3*(1+K_NH3*10^(-AF13)/K_w))*RTL)*(K_NH3*10^(-AF13)/K_w)/(1+K_NH3*10^(-AF13)/K_w)-Profile!B13*(H_SO2*(1+Ka_S1/10^(-AF13)+Ka_S1*Ka_S2/10^(-AF13)^2))*RTL/(1+(H_SO2*(1+Ka_S1/10^(-AF13)+Ka_S1*Ka_S2/10^(-AF13)^2))*RTL)*(Ka_S1*10^(-AF13)+2*Ka_S1*Ka_S2)/(10^(-AF13)^2+Ka_S1*10^(-AF13)+Ka_S1*Ka_S2)-Ntot-K_w/10^(-AF13)-Profile!C13*(10^(-AF13)+2*K_HSO4)/(10^(-AF13)+K_HSO4))&gt;0,1,-1)*7/2^31</f>
        <v/>
      </c>
      <c r="AH13" s="9">
        <f>AG13+IF((10^(-AG13)+Atot*(H_NH3*(1+K_NH3*10^(-AG13)/K_w))*RTL/(1+(H_NH3*(1+K_NH3*10^(-AG13)/K_w))*RTL)*(K_NH3*10^(-AG13)/K_w)/(1+K_NH3*10^(-AG13)/K_w)-Profile!B13*(H_SO2*(1+Ka_S1/10^(-AG13)+Ka_S1*Ka_S2/10^(-AG13)^2))*RTL/(1+(H_SO2*(1+Ka_S1/10^(-AG13)+Ka_S1*Ka_S2/10^(-AG13)^2))*RTL)*(Ka_S1*10^(-AG13)+2*Ka_S1*Ka_S2)/(10^(-AG13)^2+Ka_S1*10^(-AG13)+Ka_S1*Ka_S2)-Ntot-K_w/10^(-AG13)-Profile!C13*(10^(-AG13)+2*K_HSO4)/(10^(-AG13)+K_HSO4))&gt;0,1,-1)*7/2^32</f>
        <v/>
      </c>
      <c r="AI13" s="9">
        <f>AH13+IF((10^(-AH13)+Atot*(H_NH3*(1+K_NH3*10^(-AH13)/K_w))*RTL/(1+(H_NH3*(1+K_NH3*10^(-AH13)/K_w))*RTL)*(K_NH3*10^(-AH13)/K_w)/(1+K_NH3*10^(-AH13)/K_w)-Profile!B13*(H_SO2*(1+Ka_S1/10^(-AH13)+Ka_S1*Ka_S2/10^(-AH13)^2))*RTL/(1+(H_SO2*(1+Ka_S1/10^(-AH13)+Ka_S1*Ka_S2/10^(-AH13)^2))*RTL)*(Ka_S1*10^(-AH13)+2*Ka_S1*Ka_S2)/(10^(-AH13)^2+Ka_S1*10^(-AH13)+Ka_S1*Ka_S2)-Ntot-K_w/10^(-AH13)-Profile!C13*(10^(-AH13)+2*K_HSO4)/(10^(-AH13)+K_HSO4))&gt;0,1,-1)*7/2^33</f>
        <v/>
      </c>
      <c r="AJ13" s="9">
        <f>AI13+IF((10^(-AI13)+Atot*(H_NH3*(1+K_NH3*10^(-AI13)/K_w))*RTL/(1+(H_NH3*(1+K_NH3*10^(-AI13)/K_w))*RTL)*(K_NH3*10^(-AI13)/K_w)/(1+K_NH3*10^(-AI13)/K_w)-Profile!B13*(H_SO2*(1+Ka_S1/10^(-AI13)+Ka_S1*Ka_S2/10^(-AI13)^2))*RTL/(1+(H_SO2*(1+Ka_S1/10^(-AI13)+Ka_S1*Ka_S2/10^(-AI13)^2))*RTL)*(Ka_S1*10^(-AI13)+2*Ka_S1*Ka_S2)/(10^(-AI13)^2+Ka_S1*10^(-AI13)+Ka_S1*Ka_S2)-Ntot-K_w/10^(-AI13)-Profile!C13*(10^(-AI13)+2*K_HSO4)/(10^(-AI13)+K_HSO4))&gt;0,1,-1)*7/2^34</f>
        <v/>
      </c>
      <c r="AK13" s="9">
        <f>AJ13+IF((10^(-AJ13)+Atot*(H_NH3*(1+K_NH3*10^(-AJ13)/K_w))*RTL/(1+(H_NH3*(1+K_NH3*10^(-AJ13)/K_w))*RTL)*(K_NH3*10^(-AJ13)/K_w)/(1+K_NH3*10^(-AJ13)/K_w)-Profile!B13*(H_SO2*(1+Ka_S1/10^(-AJ13)+Ka_S1*Ka_S2/10^(-AJ13)^2))*RTL/(1+(H_SO2*(1+Ka_S1/10^(-AJ13)+Ka_S1*Ka_S2/10^(-AJ13)^2))*RTL)*(Ka_S1*10^(-AJ13)+2*Ka_S1*Ka_S2)/(10^(-AJ13)^2+Ka_S1*10^(-AJ13)+Ka_S1*Ka_S2)-Ntot-K_w/10^(-AJ13)-Profile!C13*(10^(-AJ13)+2*K_HSO4)/(10^(-AJ13)+K_HSO4))&gt;0,1,-1)*7/2^35</f>
        <v/>
      </c>
      <c r="AL13" s="9">
        <f>AK13+IF((10^(-AK13)+Atot*(H_NH3*(1+K_NH3*10^(-AK13)/K_w))*RTL/(1+(H_NH3*(1+K_NH3*10^(-AK13)/K_w))*RTL)*(K_NH3*10^(-AK13)/K_w)/(1+K_NH3*10^(-AK13)/K_w)-Profile!B13*(H_SO2*(1+Ka_S1/10^(-AK13)+Ka_S1*Ka_S2/10^(-AK13)^2))*RTL/(1+(H_SO2*(1+Ka_S1/10^(-AK13)+Ka_S1*Ka_S2/10^(-AK13)^2))*RTL)*(Ka_S1*10^(-AK13)+2*Ka_S1*Ka_S2)/(10^(-AK13)^2+Ka_S1*10^(-AK13)+Ka_S1*Ka_S2)-Ntot-K_w/10^(-AK13)-Profile!C13*(10^(-AK13)+2*K_HSO4)/(10^(-AK13)+K_HSO4))&gt;0,1,-1)*7/2^36</f>
        <v/>
      </c>
    </row>
    <row r="14">
      <c r="A14">
        <f>Profile!A14</f>
        <v/>
      </c>
      <c r="B14" t="n">
        <v>7</v>
      </c>
      <c r="C14" s="9">
        <f>B14+IF((10^(-B14)+Atot*(H_NH3*(1+K_NH3*10^(-B14)/K_w))*RTL/(1+(H_NH3*(1+K_NH3*10^(-B14)/K_w))*RTL)*(K_NH3*10^(-B14)/K_w)/(1+K_NH3*10^(-B14)/K_w)-Profile!B14*(H_SO2*(1+Ka_S1/10^(-B14)+Ka_S1*Ka_S2/10^(-B14)^2))*RTL/(1+(H_SO2*(1+Ka_S1/10^(-B14)+Ka_S1*Ka_S2/10^(-B14)^2))*RTL)*(Ka_S1*10^(-B14)+2*Ka_S1*Ka_S2)/(10^(-B14)^2+Ka_S1*10^(-B14)+Ka_S1*Ka_S2)-Ntot-K_w/10^(-B14)-Profile!C14*(10^(-B14)+2*K_HSO4)/(10^(-B14)+K_HSO4))&gt;0,1,-1)*7/2^1</f>
        <v/>
      </c>
      <c r="D14" s="9">
        <f>C14+IF((10^(-C14)+Atot*(H_NH3*(1+K_NH3*10^(-C14)/K_w))*RTL/(1+(H_NH3*(1+K_NH3*10^(-C14)/K_w))*RTL)*(K_NH3*10^(-C14)/K_w)/(1+K_NH3*10^(-C14)/K_w)-Profile!B14*(H_SO2*(1+Ka_S1/10^(-C14)+Ka_S1*Ka_S2/10^(-C14)^2))*RTL/(1+(H_SO2*(1+Ka_S1/10^(-C14)+Ka_S1*Ka_S2/10^(-C14)^2))*RTL)*(Ka_S1*10^(-C14)+2*Ka_S1*Ka_S2)/(10^(-C14)^2+Ka_S1*10^(-C14)+Ka_S1*Ka_S2)-Ntot-K_w/10^(-C14)-Profile!C14*(10^(-C14)+2*K_HSO4)/(10^(-C14)+K_HSO4))&gt;0,1,-1)*7/2^2</f>
        <v/>
      </c>
      <c r="E14" s="9">
        <f>D14+IF((10^(-D14)+Atot*(H_NH3*(1+K_NH3*10^(-D14)/K_w))*RTL/(1+(H_NH3*(1+K_NH3*10^(-D14)/K_w))*RTL)*(K_NH3*10^(-D14)/K_w)/(1+K_NH3*10^(-D14)/K_w)-Profile!B14*(H_SO2*(1+Ka_S1/10^(-D14)+Ka_S1*Ka_S2/10^(-D14)^2))*RTL/(1+(H_SO2*(1+Ka_S1/10^(-D14)+Ka_S1*Ka_S2/10^(-D14)^2))*RTL)*(Ka_S1*10^(-D14)+2*Ka_S1*Ka_S2)/(10^(-D14)^2+Ka_S1*10^(-D14)+Ka_S1*Ka_S2)-Ntot-K_w/10^(-D14)-Profile!C14*(10^(-D14)+2*K_HSO4)/(10^(-D14)+K_HSO4))&gt;0,1,-1)*7/2^3</f>
        <v/>
      </c>
      <c r="F14" s="9">
        <f>E14+IF((10^(-E14)+Atot*(H_NH3*(1+K_NH3*10^(-E14)/K_w))*RTL/(1+(H_NH3*(1+K_NH3*10^(-E14)/K_w))*RTL)*(K_NH3*10^(-E14)/K_w)/(1+K_NH3*10^(-E14)/K_w)-Profile!B14*(H_SO2*(1+Ka_S1/10^(-E14)+Ka_S1*Ka_S2/10^(-E14)^2))*RTL/(1+(H_SO2*(1+Ka_S1/10^(-E14)+Ka_S1*Ka_S2/10^(-E14)^2))*RTL)*(Ka_S1*10^(-E14)+2*Ka_S1*Ka_S2)/(10^(-E14)^2+Ka_S1*10^(-E14)+Ka_S1*Ka_S2)-Ntot-K_w/10^(-E14)-Profile!C14*(10^(-E14)+2*K_HSO4)/(10^(-E14)+K_HSO4))&gt;0,1,-1)*7/2^4</f>
        <v/>
      </c>
      <c r="G14" s="9">
        <f>F14+IF((10^(-F14)+Atot*(H_NH3*(1+K_NH3*10^(-F14)/K_w))*RTL/(1+(H_NH3*(1+K_NH3*10^(-F14)/K_w))*RTL)*(K_NH3*10^(-F14)/K_w)/(1+K_NH3*10^(-F14)/K_w)-Profile!B14*(H_SO2*(1+Ka_S1/10^(-F14)+Ka_S1*Ka_S2/10^(-F14)^2))*RTL/(1+(H_SO2*(1+Ka_S1/10^(-F14)+Ka_S1*Ka_S2/10^(-F14)^2))*RTL)*(Ka_S1*10^(-F14)+2*Ka_S1*Ka_S2)/(10^(-F14)^2+Ka_S1*10^(-F14)+Ka_S1*Ka_S2)-Ntot-K_w/10^(-F14)-Profile!C14*(10^(-F14)+2*K_HSO4)/(10^(-F14)+K_HSO4))&gt;0,1,-1)*7/2^5</f>
        <v/>
      </c>
      <c r="H14" s="9">
        <f>G14+IF((10^(-G14)+Atot*(H_NH3*(1+K_NH3*10^(-G14)/K_w))*RTL/(1+(H_NH3*(1+K_NH3*10^(-G14)/K_w))*RTL)*(K_NH3*10^(-G14)/K_w)/(1+K_NH3*10^(-G14)/K_w)-Profile!B14*(H_SO2*(1+Ka_S1/10^(-G14)+Ka_S1*Ka_S2/10^(-G14)^2))*RTL/(1+(H_SO2*(1+Ka_S1/10^(-G14)+Ka_S1*Ka_S2/10^(-G14)^2))*RTL)*(Ka_S1*10^(-G14)+2*Ka_S1*Ka_S2)/(10^(-G14)^2+Ka_S1*10^(-G14)+Ka_S1*Ka_S2)-Ntot-K_w/10^(-G14)-Profile!C14*(10^(-G14)+2*K_HSO4)/(10^(-G14)+K_HSO4))&gt;0,1,-1)*7/2^6</f>
        <v/>
      </c>
      <c r="I14" s="9">
        <f>H14+IF((10^(-H14)+Atot*(H_NH3*(1+K_NH3*10^(-H14)/K_w))*RTL/(1+(H_NH3*(1+K_NH3*10^(-H14)/K_w))*RTL)*(K_NH3*10^(-H14)/K_w)/(1+K_NH3*10^(-H14)/K_w)-Profile!B14*(H_SO2*(1+Ka_S1/10^(-H14)+Ka_S1*Ka_S2/10^(-H14)^2))*RTL/(1+(H_SO2*(1+Ka_S1/10^(-H14)+Ka_S1*Ka_S2/10^(-H14)^2))*RTL)*(Ka_S1*10^(-H14)+2*Ka_S1*Ka_S2)/(10^(-H14)^2+Ka_S1*10^(-H14)+Ka_S1*Ka_S2)-Ntot-K_w/10^(-H14)-Profile!C14*(10^(-H14)+2*K_HSO4)/(10^(-H14)+K_HSO4))&gt;0,1,-1)*7/2^7</f>
        <v/>
      </c>
      <c r="J14" s="9">
        <f>I14+IF((10^(-I14)+Atot*(H_NH3*(1+K_NH3*10^(-I14)/K_w))*RTL/(1+(H_NH3*(1+K_NH3*10^(-I14)/K_w))*RTL)*(K_NH3*10^(-I14)/K_w)/(1+K_NH3*10^(-I14)/K_w)-Profile!B14*(H_SO2*(1+Ka_S1/10^(-I14)+Ka_S1*Ka_S2/10^(-I14)^2))*RTL/(1+(H_SO2*(1+Ka_S1/10^(-I14)+Ka_S1*Ka_S2/10^(-I14)^2))*RTL)*(Ka_S1*10^(-I14)+2*Ka_S1*Ka_S2)/(10^(-I14)^2+Ka_S1*10^(-I14)+Ka_S1*Ka_S2)-Ntot-K_w/10^(-I14)-Profile!C14*(10^(-I14)+2*K_HSO4)/(10^(-I14)+K_HSO4))&gt;0,1,-1)*7/2^8</f>
        <v/>
      </c>
      <c r="K14" s="9">
        <f>J14+IF((10^(-J14)+Atot*(H_NH3*(1+K_NH3*10^(-J14)/K_w))*RTL/(1+(H_NH3*(1+K_NH3*10^(-J14)/K_w))*RTL)*(K_NH3*10^(-J14)/K_w)/(1+K_NH3*10^(-J14)/K_w)-Profile!B14*(H_SO2*(1+Ka_S1/10^(-J14)+Ka_S1*Ka_S2/10^(-J14)^2))*RTL/(1+(H_SO2*(1+Ka_S1/10^(-J14)+Ka_S1*Ka_S2/10^(-J14)^2))*RTL)*(Ka_S1*10^(-J14)+2*Ka_S1*Ka_S2)/(10^(-J14)^2+Ka_S1*10^(-J14)+Ka_S1*Ka_S2)-Ntot-K_w/10^(-J14)-Profile!C14*(10^(-J14)+2*K_HSO4)/(10^(-J14)+K_HSO4))&gt;0,1,-1)*7/2^9</f>
        <v/>
      </c>
      <c r="L14" s="9">
        <f>K14+IF((10^(-K14)+Atot*(H_NH3*(1+K_NH3*10^(-K14)/K_w))*RTL/(1+(H_NH3*(1+K_NH3*10^(-K14)/K_w))*RTL)*(K_NH3*10^(-K14)/K_w)/(1+K_NH3*10^(-K14)/K_w)-Profile!B14*(H_SO2*(1+Ka_S1/10^(-K14)+Ka_S1*Ka_S2/10^(-K14)^2))*RTL/(1+(H_SO2*(1+Ka_S1/10^(-K14)+Ka_S1*Ka_S2/10^(-K14)^2))*RTL)*(Ka_S1*10^(-K14)+2*Ka_S1*Ka_S2)/(10^(-K14)^2+Ka_S1*10^(-K14)+Ka_S1*Ka_S2)-Ntot-K_w/10^(-K14)-Profile!C14*(10^(-K14)+2*K_HSO4)/(10^(-K14)+K_HSO4))&gt;0,1,-1)*7/2^10</f>
        <v/>
      </c>
      <c r="M14" s="9">
        <f>L14+IF((10^(-L14)+Atot*(H_NH3*(1+K_NH3*10^(-L14)/K_w))*RTL/(1+(H_NH3*(1+K_NH3*10^(-L14)/K_w))*RTL)*(K_NH3*10^(-L14)/K_w)/(1+K_NH3*10^(-L14)/K_w)-Profile!B14*(H_SO2*(1+Ka_S1/10^(-L14)+Ka_S1*Ka_S2/10^(-L14)^2))*RTL/(1+(H_SO2*(1+Ka_S1/10^(-L14)+Ka_S1*Ka_S2/10^(-L14)^2))*RTL)*(Ka_S1*10^(-L14)+2*Ka_S1*Ka_S2)/(10^(-L14)^2+Ka_S1*10^(-L14)+Ka_S1*Ka_S2)-Ntot-K_w/10^(-L14)-Profile!C14*(10^(-L14)+2*K_HSO4)/(10^(-L14)+K_HSO4))&gt;0,1,-1)*7/2^11</f>
        <v/>
      </c>
      <c r="N14" s="9">
        <f>M14+IF((10^(-M14)+Atot*(H_NH3*(1+K_NH3*10^(-M14)/K_w))*RTL/(1+(H_NH3*(1+K_NH3*10^(-M14)/K_w))*RTL)*(K_NH3*10^(-M14)/K_w)/(1+K_NH3*10^(-M14)/K_w)-Profile!B14*(H_SO2*(1+Ka_S1/10^(-M14)+Ka_S1*Ka_S2/10^(-M14)^2))*RTL/(1+(H_SO2*(1+Ka_S1/10^(-M14)+Ka_S1*Ka_S2/10^(-M14)^2))*RTL)*(Ka_S1*10^(-M14)+2*Ka_S1*Ka_S2)/(10^(-M14)^2+Ka_S1*10^(-M14)+Ka_S1*Ka_S2)-Ntot-K_w/10^(-M14)-Profile!C14*(10^(-M14)+2*K_HSO4)/(10^(-M14)+K_HSO4))&gt;0,1,-1)*7/2^12</f>
        <v/>
      </c>
      <c r="O14" s="9">
        <f>N14+IF((10^(-N14)+Atot*(H_NH3*(1+K_NH3*10^(-N14)/K_w))*RTL/(1+(H_NH3*(1+K_NH3*10^(-N14)/K_w))*RTL)*(K_NH3*10^(-N14)/K_w)/(1+K_NH3*10^(-N14)/K_w)-Profile!B14*(H_SO2*(1+Ka_S1/10^(-N14)+Ka_S1*Ka_S2/10^(-N14)^2))*RTL/(1+(H_SO2*(1+Ka_S1/10^(-N14)+Ka_S1*Ka_S2/10^(-N14)^2))*RTL)*(Ka_S1*10^(-N14)+2*Ka_S1*Ka_S2)/(10^(-N14)^2+Ka_S1*10^(-N14)+Ka_S1*Ka_S2)-Ntot-K_w/10^(-N14)-Profile!C14*(10^(-N14)+2*K_HSO4)/(10^(-N14)+K_HSO4))&gt;0,1,-1)*7/2^13</f>
        <v/>
      </c>
      <c r="P14" s="9">
        <f>O14+IF((10^(-O14)+Atot*(H_NH3*(1+K_NH3*10^(-O14)/K_w))*RTL/(1+(H_NH3*(1+K_NH3*10^(-O14)/K_w))*RTL)*(K_NH3*10^(-O14)/K_w)/(1+K_NH3*10^(-O14)/K_w)-Profile!B14*(H_SO2*(1+Ka_S1/10^(-O14)+Ka_S1*Ka_S2/10^(-O14)^2))*RTL/(1+(H_SO2*(1+Ka_S1/10^(-O14)+Ka_S1*Ka_S2/10^(-O14)^2))*RTL)*(Ka_S1*10^(-O14)+2*Ka_S1*Ka_S2)/(10^(-O14)^2+Ka_S1*10^(-O14)+Ka_S1*Ka_S2)-Ntot-K_w/10^(-O14)-Profile!C14*(10^(-O14)+2*K_HSO4)/(10^(-O14)+K_HSO4))&gt;0,1,-1)*7/2^14</f>
        <v/>
      </c>
      <c r="Q14" s="9">
        <f>P14+IF((10^(-P14)+Atot*(H_NH3*(1+K_NH3*10^(-P14)/K_w))*RTL/(1+(H_NH3*(1+K_NH3*10^(-P14)/K_w))*RTL)*(K_NH3*10^(-P14)/K_w)/(1+K_NH3*10^(-P14)/K_w)-Profile!B14*(H_SO2*(1+Ka_S1/10^(-P14)+Ka_S1*Ka_S2/10^(-P14)^2))*RTL/(1+(H_SO2*(1+Ka_S1/10^(-P14)+Ka_S1*Ka_S2/10^(-P14)^2))*RTL)*(Ka_S1*10^(-P14)+2*Ka_S1*Ka_S2)/(10^(-P14)^2+Ka_S1*10^(-P14)+Ka_S1*Ka_S2)-Ntot-K_w/10^(-P14)-Profile!C14*(10^(-P14)+2*K_HSO4)/(10^(-P14)+K_HSO4))&gt;0,1,-1)*7/2^15</f>
        <v/>
      </c>
      <c r="R14" s="9">
        <f>Q14+IF((10^(-Q14)+Atot*(H_NH3*(1+K_NH3*10^(-Q14)/K_w))*RTL/(1+(H_NH3*(1+K_NH3*10^(-Q14)/K_w))*RTL)*(K_NH3*10^(-Q14)/K_w)/(1+K_NH3*10^(-Q14)/K_w)-Profile!B14*(H_SO2*(1+Ka_S1/10^(-Q14)+Ka_S1*Ka_S2/10^(-Q14)^2))*RTL/(1+(H_SO2*(1+Ka_S1/10^(-Q14)+Ka_S1*Ka_S2/10^(-Q14)^2))*RTL)*(Ka_S1*10^(-Q14)+2*Ka_S1*Ka_S2)/(10^(-Q14)^2+Ka_S1*10^(-Q14)+Ka_S1*Ka_S2)-Ntot-K_w/10^(-Q14)-Profile!C14*(10^(-Q14)+2*K_HSO4)/(10^(-Q14)+K_HSO4))&gt;0,1,-1)*7/2^16</f>
        <v/>
      </c>
      <c r="S14" s="9">
        <f>R14+IF((10^(-R14)+Atot*(H_NH3*(1+K_NH3*10^(-R14)/K_w))*RTL/(1+(H_NH3*(1+K_NH3*10^(-R14)/K_w))*RTL)*(K_NH3*10^(-R14)/K_w)/(1+K_NH3*10^(-R14)/K_w)-Profile!B14*(H_SO2*(1+Ka_S1/10^(-R14)+Ka_S1*Ka_S2/10^(-R14)^2))*RTL/(1+(H_SO2*(1+Ka_S1/10^(-R14)+Ka_S1*Ka_S2/10^(-R14)^2))*RTL)*(Ka_S1*10^(-R14)+2*Ka_S1*Ka_S2)/(10^(-R14)^2+Ka_S1*10^(-R14)+Ka_S1*Ka_S2)-Ntot-K_w/10^(-R14)-Profile!C14*(10^(-R14)+2*K_HSO4)/(10^(-R14)+K_HSO4))&gt;0,1,-1)*7/2^17</f>
        <v/>
      </c>
      <c r="T14" s="9">
        <f>S14+IF((10^(-S14)+Atot*(H_NH3*(1+K_NH3*10^(-S14)/K_w))*RTL/(1+(H_NH3*(1+K_NH3*10^(-S14)/K_w))*RTL)*(K_NH3*10^(-S14)/K_w)/(1+K_NH3*10^(-S14)/K_w)-Profile!B14*(H_SO2*(1+Ka_S1/10^(-S14)+Ka_S1*Ka_S2/10^(-S14)^2))*RTL/(1+(H_SO2*(1+Ka_S1/10^(-S14)+Ka_S1*Ka_S2/10^(-S14)^2))*RTL)*(Ka_S1*10^(-S14)+2*Ka_S1*Ka_S2)/(10^(-S14)^2+Ka_S1*10^(-S14)+Ka_S1*Ka_S2)-Ntot-K_w/10^(-S14)-Profile!C14*(10^(-S14)+2*K_HSO4)/(10^(-S14)+K_HSO4))&gt;0,1,-1)*7/2^18</f>
        <v/>
      </c>
      <c r="U14" s="9">
        <f>T14+IF((10^(-T14)+Atot*(H_NH3*(1+K_NH3*10^(-T14)/K_w))*RTL/(1+(H_NH3*(1+K_NH3*10^(-T14)/K_w))*RTL)*(K_NH3*10^(-T14)/K_w)/(1+K_NH3*10^(-T14)/K_w)-Profile!B14*(H_SO2*(1+Ka_S1/10^(-T14)+Ka_S1*Ka_S2/10^(-T14)^2))*RTL/(1+(H_SO2*(1+Ka_S1/10^(-T14)+Ka_S1*Ka_S2/10^(-T14)^2))*RTL)*(Ka_S1*10^(-T14)+2*Ka_S1*Ka_S2)/(10^(-T14)^2+Ka_S1*10^(-T14)+Ka_S1*Ka_S2)-Ntot-K_w/10^(-T14)-Profile!C14*(10^(-T14)+2*K_HSO4)/(10^(-T14)+K_HSO4))&gt;0,1,-1)*7/2^19</f>
        <v/>
      </c>
      <c r="V14" s="9">
        <f>U14+IF((10^(-U14)+Atot*(H_NH3*(1+K_NH3*10^(-U14)/K_w))*RTL/(1+(H_NH3*(1+K_NH3*10^(-U14)/K_w))*RTL)*(K_NH3*10^(-U14)/K_w)/(1+K_NH3*10^(-U14)/K_w)-Profile!B14*(H_SO2*(1+Ka_S1/10^(-U14)+Ka_S1*Ka_S2/10^(-U14)^2))*RTL/(1+(H_SO2*(1+Ka_S1/10^(-U14)+Ka_S1*Ka_S2/10^(-U14)^2))*RTL)*(Ka_S1*10^(-U14)+2*Ka_S1*Ka_S2)/(10^(-U14)^2+Ka_S1*10^(-U14)+Ka_S1*Ka_S2)-Ntot-K_w/10^(-U14)-Profile!C14*(10^(-U14)+2*K_HSO4)/(10^(-U14)+K_HSO4))&gt;0,1,-1)*7/2^20</f>
        <v/>
      </c>
      <c r="W14" s="9">
        <f>V14+IF((10^(-V14)+Atot*(H_NH3*(1+K_NH3*10^(-V14)/K_w))*RTL/(1+(H_NH3*(1+K_NH3*10^(-V14)/K_w))*RTL)*(K_NH3*10^(-V14)/K_w)/(1+K_NH3*10^(-V14)/K_w)-Profile!B14*(H_SO2*(1+Ka_S1/10^(-V14)+Ka_S1*Ka_S2/10^(-V14)^2))*RTL/(1+(H_SO2*(1+Ka_S1/10^(-V14)+Ka_S1*Ka_S2/10^(-V14)^2))*RTL)*(Ka_S1*10^(-V14)+2*Ka_S1*Ka_S2)/(10^(-V14)^2+Ka_S1*10^(-V14)+Ka_S1*Ka_S2)-Ntot-K_w/10^(-V14)-Profile!C14*(10^(-V14)+2*K_HSO4)/(10^(-V14)+K_HSO4))&gt;0,1,-1)*7/2^21</f>
        <v/>
      </c>
      <c r="X14" s="9">
        <f>W14+IF((10^(-W14)+Atot*(H_NH3*(1+K_NH3*10^(-W14)/K_w))*RTL/(1+(H_NH3*(1+K_NH3*10^(-W14)/K_w))*RTL)*(K_NH3*10^(-W14)/K_w)/(1+K_NH3*10^(-W14)/K_w)-Profile!B14*(H_SO2*(1+Ka_S1/10^(-W14)+Ka_S1*Ka_S2/10^(-W14)^2))*RTL/(1+(H_SO2*(1+Ka_S1/10^(-W14)+Ka_S1*Ka_S2/10^(-W14)^2))*RTL)*(Ka_S1*10^(-W14)+2*Ka_S1*Ka_S2)/(10^(-W14)^2+Ka_S1*10^(-W14)+Ka_S1*Ka_S2)-Ntot-K_w/10^(-W14)-Profile!C14*(10^(-W14)+2*K_HSO4)/(10^(-W14)+K_HSO4))&gt;0,1,-1)*7/2^22</f>
        <v/>
      </c>
      <c r="Y14" s="9">
        <f>X14+IF((10^(-X14)+Atot*(H_NH3*(1+K_NH3*10^(-X14)/K_w))*RTL/(1+(H_NH3*(1+K_NH3*10^(-X14)/K_w))*RTL)*(K_NH3*10^(-X14)/K_w)/(1+K_NH3*10^(-X14)/K_w)-Profile!B14*(H_SO2*(1+Ka_S1/10^(-X14)+Ka_S1*Ka_S2/10^(-X14)^2))*RTL/(1+(H_SO2*(1+Ka_S1/10^(-X14)+Ka_S1*Ka_S2/10^(-X14)^2))*RTL)*(Ka_S1*10^(-X14)+2*Ka_S1*Ka_S2)/(10^(-X14)^2+Ka_S1*10^(-X14)+Ka_S1*Ka_S2)-Ntot-K_w/10^(-X14)-Profile!C14*(10^(-X14)+2*K_HSO4)/(10^(-X14)+K_HSO4))&gt;0,1,-1)*7/2^23</f>
        <v/>
      </c>
      <c r="Z14" s="9">
        <f>Y14+IF((10^(-Y14)+Atot*(H_NH3*(1+K_NH3*10^(-Y14)/K_w))*RTL/(1+(H_NH3*(1+K_NH3*10^(-Y14)/K_w))*RTL)*(K_NH3*10^(-Y14)/K_w)/(1+K_NH3*10^(-Y14)/K_w)-Profile!B14*(H_SO2*(1+Ka_S1/10^(-Y14)+Ka_S1*Ka_S2/10^(-Y14)^2))*RTL/(1+(H_SO2*(1+Ka_S1/10^(-Y14)+Ka_S1*Ka_S2/10^(-Y14)^2))*RTL)*(Ka_S1*10^(-Y14)+2*Ka_S1*Ka_S2)/(10^(-Y14)^2+Ka_S1*10^(-Y14)+Ka_S1*Ka_S2)-Ntot-K_w/10^(-Y14)-Profile!C14*(10^(-Y14)+2*K_HSO4)/(10^(-Y14)+K_HSO4))&gt;0,1,-1)*7/2^24</f>
        <v/>
      </c>
      <c r="AA14" s="9">
        <f>Z14+IF((10^(-Z14)+Atot*(H_NH3*(1+K_NH3*10^(-Z14)/K_w))*RTL/(1+(H_NH3*(1+K_NH3*10^(-Z14)/K_w))*RTL)*(K_NH3*10^(-Z14)/K_w)/(1+K_NH3*10^(-Z14)/K_w)-Profile!B14*(H_SO2*(1+Ka_S1/10^(-Z14)+Ka_S1*Ka_S2/10^(-Z14)^2))*RTL/(1+(H_SO2*(1+Ka_S1/10^(-Z14)+Ka_S1*Ka_S2/10^(-Z14)^2))*RTL)*(Ka_S1*10^(-Z14)+2*Ka_S1*Ka_S2)/(10^(-Z14)^2+Ka_S1*10^(-Z14)+Ka_S1*Ka_S2)-Ntot-K_w/10^(-Z14)-Profile!C14*(10^(-Z14)+2*K_HSO4)/(10^(-Z14)+K_HSO4))&gt;0,1,-1)*7/2^25</f>
        <v/>
      </c>
      <c r="AB14" s="9">
        <f>AA14+IF((10^(-AA14)+Atot*(H_NH3*(1+K_NH3*10^(-AA14)/K_w))*RTL/(1+(H_NH3*(1+K_NH3*10^(-AA14)/K_w))*RTL)*(K_NH3*10^(-AA14)/K_w)/(1+K_NH3*10^(-AA14)/K_w)-Profile!B14*(H_SO2*(1+Ka_S1/10^(-AA14)+Ka_S1*Ka_S2/10^(-AA14)^2))*RTL/(1+(H_SO2*(1+Ka_S1/10^(-AA14)+Ka_S1*Ka_S2/10^(-AA14)^2))*RTL)*(Ka_S1*10^(-AA14)+2*Ka_S1*Ka_S2)/(10^(-AA14)^2+Ka_S1*10^(-AA14)+Ka_S1*Ka_S2)-Ntot-K_w/10^(-AA14)-Profile!C14*(10^(-AA14)+2*K_HSO4)/(10^(-AA14)+K_HSO4))&gt;0,1,-1)*7/2^26</f>
        <v/>
      </c>
      <c r="AC14" s="9">
        <f>AB14+IF((10^(-AB14)+Atot*(H_NH3*(1+K_NH3*10^(-AB14)/K_w))*RTL/(1+(H_NH3*(1+K_NH3*10^(-AB14)/K_w))*RTL)*(K_NH3*10^(-AB14)/K_w)/(1+K_NH3*10^(-AB14)/K_w)-Profile!B14*(H_SO2*(1+Ka_S1/10^(-AB14)+Ka_S1*Ka_S2/10^(-AB14)^2))*RTL/(1+(H_SO2*(1+Ka_S1/10^(-AB14)+Ka_S1*Ka_S2/10^(-AB14)^2))*RTL)*(Ka_S1*10^(-AB14)+2*Ka_S1*Ka_S2)/(10^(-AB14)^2+Ka_S1*10^(-AB14)+Ka_S1*Ka_S2)-Ntot-K_w/10^(-AB14)-Profile!C14*(10^(-AB14)+2*K_HSO4)/(10^(-AB14)+K_HSO4))&gt;0,1,-1)*7/2^27</f>
        <v/>
      </c>
      <c r="AD14" s="9">
        <f>AC14+IF((10^(-AC14)+Atot*(H_NH3*(1+K_NH3*10^(-AC14)/K_w))*RTL/(1+(H_NH3*(1+K_NH3*10^(-AC14)/K_w))*RTL)*(K_NH3*10^(-AC14)/K_w)/(1+K_NH3*10^(-AC14)/K_w)-Profile!B14*(H_SO2*(1+Ka_S1/10^(-AC14)+Ka_S1*Ka_S2/10^(-AC14)^2))*RTL/(1+(H_SO2*(1+Ka_S1/10^(-AC14)+Ka_S1*Ka_S2/10^(-AC14)^2))*RTL)*(Ka_S1*10^(-AC14)+2*Ka_S1*Ka_S2)/(10^(-AC14)^2+Ka_S1*10^(-AC14)+Ka_S1*Ka_S2)-Ntot-K_w/10^(-AC14)-Profile!C14*(10^(-AC14)+2*K_HSO4)/(10^(-AC14)+K_HSO4))&gt;0,1,-1)*7/2^28</f>
        <v/>
      </c>
      <c r="AE14" s="9">
        <f>AD14+IF((10^(-AD14)+Atot*(H_NH3*(1+K_NH3*10^(-AD14)/K_w))*RTL/(1+(H_NH3*(1+K_NH3*10^(-AD14)/K_w))*RTL)*(K_NH3*10^(-AD14)/K_w)/(1+K_NH3*10^(-AD14)/K_w)-Profile!B14*(H_SO2*(1+Ka_S1/10^(-AD14)+Ka_S1*Ka_S2/10^(-AD14)^2))*RTL/(1+(H_SO2*(1+Ka_S1/10^(-AD14)+Ka_S1*Ka_S2/10^(-AD14)^2))*RTL)*(Ka_S1*10^(-AD14)+2*Ka_S1*Ka_S2)/(10^(-AD14)^2+Ka_S1*10^(-AD14)+Ka_S1*Ka_S2)-Ntot-K_w/10^(-AD14)-Profile!C14*(10^(-AD14)+2*K_HSO4)/(10^(-AD14)+K_HSO4))&gt;0,1,-1)*7/2^29</f>
        <v/>
      </c>
      <c r="AF14" s="9">
        <f>AE14+IF((10^(-AE14)+Atot*(H_NH3*(1+K_NH3*10^(-AE14)/K_w))*RTL/(1+(H_NH3*(1+K_NH3*10^(-AE14)/K_w))*RTL)*(K_NH3*10^(-AE14)/K_w)/(1+K_NH3*10^(-AE14)/K_w)-Profile!B14*(H_SO2*(1+Ka_S1/10^(-AE14)+Ka_S1*Ka_S2/10^(-AE14)^2))*RTL/(1+(H_SO2*(1+Ka_S1/10^(-AE14)+Ka_S1*Ka_S2/10^(-AE14)^2))*RTL)*(Ka_S1*10^(-AE14)+2*Ka_S1*Ka_S2)/(10^(-AE14)^2+Ka_S1*10^(-AE14)+Ka_S1*Ka_S2)-Ntot-K_w/10^(-AE14)-Profile!C14*(10^(-AE14)+2*K_HSO4)/(10^(-AE14)+K_HSO4))&gt;0,1,-1)*7/2^30</f>
        <v/>
      </c>
      <c r="AG14" s="9">
        <f>AF14+IF((10^(-AF14)+Atot*(H_NH3*(1+K_NH3*10^(-AF14)/K_w))*RTL/(1+(H_NH3*(1+K_NH3*10^(-AF14)/K_w))*RTL)*(K_NH3*10^(-AF14)/K_w)/(1+K_NH3*10^(-AF14)/K_w)-Profile!B14*(H_SO2*(1+Ka_S1/10^(-AF14)+Ka_S1*Ka_S2/10^(-AF14)^2))*RTL/(1+(H_SO2*(1+Ka_S1/10^(-AF14)+Ka_S1*Ka_S2/10^(-AF14)^2))*RTL)*(Ka_S1*10^(-AF14)+2*Ka_S1*Ka_S2)/(10^(-AF14)^2+Ka_S1*10^(-AF14)+Ka_S1*Ka_S2)-Ntot-K_w/10^(-AF14)-Profile!C14*(10^(-AF14)+2*K_HSO4)/(10^(-AF14)+K_HSO4))&gt;0,1,-1)*7/2^31</f>
        <v/>
      </c>
      <c r="AH14" s="9">
        <f>AG14+IF((10^(-AG14)+Atot*(H_NH3*(1+K_NH3*10^(-AG14)/K_w))*RTL/(1+(H_NH3*(1+K_NH3*10^(-AG14)/K_w))*RTL)*(K_NH3*10^(-AG14)/K_w)/(1+K_NH3*10^(-AG14)/K_w)-Profile!B14*(H_SO2*(1+Ka_S1/10^(-AG14)+Ka_S1*Ka_S2/10^(-AG14)^2))*RTL/(1+(H_SO2*(1+Ka_S1/10^(-AG14)+Ka_S1*Ka_S2/10^(-AG14)^2))*RTL)*(Ka_S1*10^(-AG14)+2*Ka_S1*Ka_S2)/(10^(-AG14)^2+Ka_S1*10^(-AG14)+Ka_S1*Ka_S2)-Ntot-K_w/10^(-AG14)-Profile!C14*(10^(-AG14)+2*K_HSO4)/(10^(-AG14)+K_HSO4))&gt;0,1,-1)*7/2^32</f>
        <v/>
      </c>
      <c r="AI14" s="9">
        <f>AH14+IF((10^(-AH14)+Atot*(H_NH3*(1+K_NH3*10^(-AH14)/K_w))*RTL/(1+(H_NH3*(1+K_NH3*10^(-AH14)/K_w))*RTL)*(K_NH3*10^(-AH14)/K_w)/(1+K_NH3*10^(-AH14)/K_w)-Profile!B14*(H_SO2*(1+Ka_S1/10^(-AH14)+Ka_S1*Ka_S2/10^(-AH14)^2))*RTL/(1+(H_SO2*(1+Ka_S1/10^(-AH14)+Ka_S1*Ka_S2/10^(-AH14)^2))*RTL)*(Ka_S1*10^(-AH14)+2*Ka_S1*Ka_S2)/(10^(-AH14)^2+Ka_S1*10^(-AH14)+Ka_S1*Ka_S2)-Ntot-K_w/10^(-AH14)-Profile!C14*(10^(-AH14)+2*K_HSO4)/(10^(-AH14)+K_HSO4))&gt;0,1,-1)*7/2^33</f>
        <v/>
      </c>
      <c r="AJ14" s="9">
        <f>AI14+IF((10^(-AI14)+Atot*(H_NH3*(1+K_NH3*10^(-AI14)/K_w))*RTL/(1+(H_NH3*(1+K_NH3*10^(-AI14)/K_w))*RTL)*(K_NH3*10^(-AI14)/K_w)/(1+K_NH3*10^(-AI14)/K_w)-Profile!B14*(H_SO2*(1+Ka_S1/10^(-AI14)+Ka_S1*Ka_S2/10^(-AI14)^2))*RTL/(1+(H_SO2*(1+Ka_S1/10^(-AI14)+Ka_S1*Ka_S2/10^(-AI14)^2))*RTL)*(Ka_S1*10^(-AI14)+2*Ka_S1*Ka_S2)/(10^(-AI14)^2+Ka_S1*10^(-AI14)+Ka_S1*Ka_S2)-Ntot-K_w/10^(-AI14)-Profile!C14*(10^(-AI14)+2*K_HSO4)/(10^(-AI14)+K_HSO4))&gt;0,1,-1)*7/2^34</f>
        <v/>
      </c>
      <c r="AK14" s="9">
        <f>AJ14+IF((10^(-AJ14)+Atot*(H_NH3*(1+K_NH3*10^(-AJ14)/K_w))*RTL/(1+(H_NH3*(1+K_NH3*10^(-AJ14)/K_w))*RTL)*(K_NH3*10^(-AJ14)/K_w)/(1+K_NH3*10^(-AJ14)/K_w)-Profile!B14*(H_SO2*(1+Ka_S1/10^(-AJ14)+Ka_S1*Ka_S2/10^(-AJ14)^2))*RTL/(1+(H_SO2*(1+Ka_S1/10^(-AJ14)+Ka_S1*Ka_S2/10^(-AJ14)^2))*RTL)*(Ka_S1*10^(-AJ14)+2*Ka_S1*Ka_S2)/(10^(-AJ14)^2+Ka_S1*10^(-AJ14)+Ka_S1*Ka_S2)-Ntot-K_w/10^(-AJ14)-Profile!C14*(10^(-AJ14)+2*K_HSO4)/(10^(-AJ14)+K_HSO4))&gt;0,1,-1)*7/2^35</f>
        <v/>
      </c>
      <c r="AL14" s="9">
        <f>AK14+IF((10^(-AK14)+Atot*(H_NH3*(1+K_NH3*10^(-AK14)/K_w))*RTL/(1+(H_NH3*(1+K_NH3*10^(-AK14)/K_w))*RTL)*(K_NH3*10^(-AK14)/K_w)/(1+K_NH3*10^(-AK14)/K_w)-Profile!B14*(H_SO2*(1+Ka_S1/10^(-AK14)+Ka_S1*Ka_S2/10^(-AK14)^2))*RTL/(1+(H_SO2*(1+Ka_S1/10^(-AK14)+Ka_S1*Ka_S2/10^(-AK14)^2))*RTL)*(Ka_S1*10^(-AK14)+2*Ka_S1*Ka_S2)/(10^(-AK14)^2+Ka_S1*10^(-AK14)+Ka_S1*Ka_S2)-Ntot-K_w/10^(-AK14)-Profile!C14*(10^(-AK14)+2*K_HSO4)/(10^(-AK14)+K_HSO4))&gt;0,1,-1)*7/2^36</f>
        <v/>
      </c>
    </row>
    <row r="15">
      <c r="A15">
        <f>Profile!A15</f>
        <v/>
      </c>
      <c r="B15" t="n">
        <v>7</v>
      </c>
      <c r="C15" s="9">
        <f>B15+IF((10^(-B15)+Atot*(H_NH3*(1+K_NH3*10^(-B15)/K_w))*RTL/(1+(H_NH3*(1+K_NH3*10^(-B15)/K_w))*RTL)*(K_NH3*10^(-B15)/K_w)/(1+K_NH3*10^(-B15)/K_w)-Profile!B15*(H_SO2*(1+Ka_S1/10^(-B15)+Ka_S1*Ka_S2/10^(-B15)^2))*RTL/(1+(H_SO2*(1+Ka_S1/10^(-B15)+Ka_S1*Ka_S2/10^(-B15)^2))*RTL)*(Ka_S1*10^(-B15)+2*Ka_S1*Ka_S2)/(10^(-B15)^2+Ka_S1*10^(-B15)+Ka_S1*Ka_S2)-Ntot-K_w/10^(-B15)-Profile!C15*(10^(-B15)+2*K_HSO4)/(10^(-B15)+K_HSO4))&gt;0,1,-1)*7/2^1</f>
        <v/>
      </c>
      <c r="D15" s="9">
        <f>C15+IF((10^(-C15)+Atot*(H_NH3*(1+K_NH3*10^(-C15)/K_w))*RTL/(1+(H_NH3*(1+K_NH3*10^(-C15)/K_w))*RTL)*(K_NH3*10^(-C15)/K_w)/(1+K_NH3*10^(-C15)/K_w)-Profile!B15*(H_SO2*(1+Ka_S1/10^(-C15)+Ka_S1*Ka_S2/10^(-C15)^2))*RTL/(1+(H_SO2*(1+Ka_S1/10^(-C15)+Ka_S1*Ka_S2/10^(-C15)^2))*RTL)*(Ka_S1*10^(-C15)+2*Ka_S1*Ka_S2)/(10^(-C15)^2+Ka_S1*10^(-C15)+Ka_S1*Ka_S2)-Ntot-K_w/10^(-C15)-Profile!C15*(10^(-C15)+2*K_HSO4)/(10^(-C15)+K_HSO4))&gt;0,1,-1)*7/2^2</f>
        <v/>
      </c>
      <c r="E15" s="9">
        <f>D15+IF((10^(-D15)+Atot*(H_NH3*(1+K_NH3*10^(-D15)/K_w))*RTL/(1+(H_NH3*(1+K_NH3*10^(-D15)/K_w))*RTL)*(K_NH3*10^(-D15)/K_w)/(1+K_NH3*10^(-D15)/K_w)-Profile!B15*(H_SO2*(1+Ka_S1/10^(-D15)+Ka_S1*Ka_S2/10^(-D15)^2))*RTL/(1+(H_SO2*(1+Ka_S1/10^(-D15)+Ka_S1*Ka_S2/10^(-D15)^2))*RTL)*(Ka_S1*10^(-D15)+2*Ka_S1*Ka_S2)/(10^(-D15)^2+Ka_S1*10^(-D15)+Ka_S1*Ka_S2)-Ntot-K_w/10^(-D15)-Profile!C15*(10^(-D15)+2*K_HSO4)/(10^(-D15)+K_HSO4))&gt;0,1,-1)*7/2^3</f>
        <v/>
      </c>
      <c r="F15" s="9">
        <f>E15+IF((10^(-E15)+Atot*(H_NH3*(1+K_NH3*10^(-E15)/K_w))*RTL/(1+(H_NH3*(1+K_NH3*10^(-E15)/K_w))*RTL)*(K_NH3*10^(-E15)/K_w)/(1+K_NH3*10^(-E15)/K_w)-Profile!B15*(H_SO2*(1+Ka_S1/10^(-E15)+Ka_S1*Ka_S2/10^(-E15)^2))*RTL/(1+(H_SO2*(1+Ka_S1/10^(-E15)+Ka_S1*Ka_S2/10^(-E15)^2))*RTL)*(Ka_S1*10^(-E15)+2*Ka_S1*Ka_S2)/(10^(-E15)^2+Ka_S1*10^(-E15)+Ka_S1*Ka_S2)-Ntot-K_w/10^(-E15)-Profile!C15*(10^(-E15)+2*K_HSO4)/(10^(-E15)+K_HSO4))&gt;0,1,-1)*7/2^4</f>
        <v/>
      </c>
      <c r="G15" s="9">
        <f>F15+IF((10^(-F15)+Atot*(H_NH3*(1+K_NH3*10^(-F15)/K_w))*RTL/(1+(H_NH3*(1+K_NH3*10^(-F15)/K_w))*RTL)*(K_NH3*10^(-F15)/K_w)/(1+K_NH3*10^(-F15)/K_w)-Profile!B15*(H_SO2*(1+Ka_S1/10^(-F15)+Ka_S1*Ka_S2/10^(-F15)^2))*RTL/(1+(H_SO2*(1+Ka_S1/10^(-F15)+Ka_S1*Ka_S2/10^(-F15)^2))*RTL)*(Ka_S1*10^(-F15)+2*Ka_S1*Ka_S2)/(10^(-F15)^2+Ka_S1*10^(-F15)+Ka_S1*Ka_S2)-Ntot-K_w/10^(-F15)-Profile!C15*(10^(-F15)+2*K_HSO4)/(10^(-F15)+K_HSO4))&gt;0,1,-1)*7/2^5</f>
        <v/>
      </c>
      <c r="H15" s="9">
        <f>G15+IF((10^(-G15)+Atot*(H_NH3*(1+K_NH3*10^(-G15)/K_w))*RTL/(1+(H_NH3*(1+K_NH3*10^(-G15)/K_w))*RTL)*(K_NH3*10^(-G15)/K_w)/(1+K_NH3*10^(-G15)/K_w)-Profile!B15*(H_SO2*(1+Ka_S1/10^(-G15)+Ka_S1*Ka_S2/10^(-G15)^2))*RTL/(1+(H_SO2*(1+Ka_S1/10^(-G15)+Ka_S1*Ka_S2/10^(-G15)^2))*RTL)*(Ka_S1*10^(-G15)+2*Ka_S1*Ka_S2)/(10^(-G15)^2+Ka_S1*10^(-G15)+Ka_S1*Ka_S2)-Ntot-K_w/10^(-G15)-Profile!C15*(10^(-G15)+2*K_HSO4)/(10^(-G15)+K_HSO4))&gt;0,1,-1)*7/2^6</f>
        <v/>
      </c>
      <c r="I15" s="9">
        <f>H15+IF((10^(-H15)+Atot*(H_NH3*(1+K_NH3*10^(-H15)/K_w))*RTL/(1+(H_NH3*(1+K_NH3*10^(-H15)/K_w))*RTL)*(K_NH3*10^(-H15)/K_w)/(1+K_NH3*10^(-H15)/K_w)-Profile!B15*(H_SO2*(1+Ka_S1/10^(-H15)+Ka_S1*Ka_S2/10^(-H15)^2))*RTL/(1+(H_SO2*(1+Ka_S1/10^(-H15)+Ka_S1*Ka_S2/10^(-H15)^2))*RTL)*(Ka_S1*10^(-H15)+2*Ka_S1*Ka_S2)/(10^(-H15)^2+Ka_S1*10^(-H15)+Ka_S1*Ka_S2)-Ntot-K_w/10^(-H15)-Profile!C15*(10^(-H15)+2*K_HSO4)/(10^(-H15)+K_HSO4))&gt;0,1,-1)*7/2^7</f>
        <v/>
      </c>
      <c r="J15" s="9">
        <f>I15+IF((10^(-I15)+Atot*(H_NH3*(1+K_NH3*10^(-I15)/K_w))*RTL/(1+(H_NH3*(1+K_NH3*10^(-I15)/K_w))*RTL)*(K_NH3*10^(-I15)/K_w)/(1+K_NH3*10^(-I15)/K_w)-Profile!B15*(H_SO2*(1+Ka_S1/10^(-I15)+Ka_S1*Ka_S2/10^(-I15)^2))*RTL/(1+(H_SO2*(1+Ka_S1/10^(-I15)+Ka_S1*Ka_S2/10^(-I15)^2))*RTL)*(Ka_S1*10^(-I15)+2*Ka_S1*Ka_S2)/(10^(-I15)^2+Ka_S1*10^(-I15)+Ka_S1*Ka_S2)-Ntot-K_w/10^(-I15)-Profile!C15*(10^(-I15)+2*K_HSO4)/(10^(-I15)+K_HSO4))&gt;0,1,-1)*7/2^8</f>
        <v/>
      </c>
      <c r="K15" s="9">
        <f>J15+IF((10^(-J15)+Atot*(H_NH3*(1+K_NH3*10^(-J15)/K_w))*RTL/(1+(H_NH3*(1+K_NH3*10^(-J15)/K_w))*RTL)*(K_NH3*10^(-J15)/K_w)/(1+K_NH3*10^(-J15)/K_w)-Profile!B15*(H_SO2*(1+Ka_S1/10^(-J15)+Ka_S1*Ka_S2/10^(-J15)^2))*RTL/(1+(H_SO2*(1+Ka_S1/10^(-J15)+Ka_S1*Ka_S2/10^(-J15)^2))*RTL)*(Ka_S1*10^(-J15)+2*Ka_S1*Ka_S2)/(10^(-J15)^2+Ka_S1*10^(-J15)+Ka_S1*Ka_S2)-Ntot-K_w/10^(-J15)-Profile!C15*(10^(-J15)+2*K_HSO4)/(10^(-J15)+K_HSO4))&gt;0,1,-1)*7/2^9</f>
        <v/>
      </c>
      <c r="L15" s="9">
        <f>K15+IF((10^(-K15)+Atot*(H_NH3*(1+K_NH3*10^(-K15)/K_w))*RTL/(1+(H_NH3*(1+K_NH3*10^(-K15)/K_w))*RTL)*(K_NH3*10^(-K15)/K_w)/(1+K_NH3*10^(-K15)/K_w)-Profile!B15*(H_SO2*(1+Ka_S1/10^(-K15)+Ka_S1*Ka_S2/10^(-K15)^2))*RTL/(1+(H_SO2*(1+Ka_S1/10^(-K15)+Ka_S1*Ka_S2/10^(-K15)^2))*RTL)*(Ka_S1*10^(-K15)+2*Ka_S1*Ka_S2)/(10^(-K15)^2+Ka_S1*10^(-K15)+Ka_S1*Ka_S2)-Ntot-K_w/10^(-K15)-Profile!C15*(10^(-K15)+2*K_HSO4)/(10^(-K15)+K_HSO4))&gt;0,1,-1)*7/2^10</f>
        <v/>
      </c>
      <c r="M15" s="9">
        <f>L15+IF((10^(-L15)+Atot*(H_NH3*(1+K_NH3*10^(-L15)/K_w))*RTL/(1+(H_NH3*(1+K_NH3*10^(-L15)/K_w))*RTL)*(K_NH3*10^(-L15)/K_w)/(1+K_NH3*10^(-L15)/K_w)-Profile!B15*(H_SO2*(1+Ka_S1/10^(-L15)+Ka_S1*Ka_S2/10^(-L15)^2))*RTL/(1+(H_SO2*(1+Ka_S1/10^(-L15)+Ka_S1*Ka_S2/10^(-L15)^2))*RTL)*(Ka_S1*10^(-L15)+2*Ka_S1*Ka_S2)/(10^(-L15)^2+Ka_S1*10^(-L15)+Ka_S1*Ka_S2)-Ntot-K_w/10^(-L15)-Profile!C15*(10^(-L15)+2*K_HSO4)/(10^(-L15)+K_HSO4))&gt;0,1,-1)*7/2^11</f>
        <v/>
      </c>
      <c r="N15" s="9">
        <f>M15+IF((10^(-M15)+Atot*(H_NH3*(1+K_NH3*10^(-M15)/K_w))*RTL/(1+(H_NH3*(1+K_NH3*10^(-M15)/K_w))*RTL)*(K_NH3*10^(-M15)/K_w)/(1+K_NH3*10^(-M15)/K_w)-Profile!B15*(H_SO2*(1+Ka_S1/10^(-M15)+Ka_S1*Ka_S2/10^(-M15)^2))*RTL/(1+(H_SO2*(1+Ka_S1/10^(-M15)+Ka_S1*Ka_S2/10^(-M15)^2))*RTL)*(Ka_S1*10^(-M15)+2*Ka_S1*Ka_S2)/(10^(-M15)^2+Ka_S1*10^(-M15)+Ka_S1*Ka_S2)-Ntot-K_w/10^(-M15)-Profile!C15*(10^(-M15)+2*K_HSO4)/(10^(-M15)+K_HSO4))&gt;0,1,-1)*7/2^12</f>
        <v/>
      </c>
      <c r="O15" s="9">
        <f>N15+IF((10^(-N15)+Atot*(H_NH3*(1+K_NH3*10^(-N15)/K_w))*RTL/(1+(H_NH3*(1+K_NH3*10^(-N15)/K_w))*RTL)*(K_NH3*10^(-N15)/K_w)/(1+K_NH3*10^(-N15)/K_w)-Profile!B15*(H_SO2*(1+Ka_S1/10^(-N15)+Ka_S1*Ka_S2/10^(-N15)^2))*RTL/(1+(H_SO2*(1+Ka_S1/10^(-N15)+Ka_S1*Ka_S2/10^(-N15)^2))*RTL)*(Ka_S1*10^(-N15)+2*Ka_S1*Ka_S2)/(10^(-N15)^2+Ka_S1*10^(-N15)+Ka_S1*Ka_S2)-Ntot-K_w/10^(-N15)-Profile!C15*(10^(-N15)+2*K_HSO4)/(10^(-N15)+K_HSO4))&gt;0,1,-1)*7/2^13</f>
        <v/>
      </c>
      <c r="P15" s="9">
        <f>O15+IF((10^(-O15)+Atot*(H_NH3*(1+K_NH3*10^(-O15)/K_w))*RTL/(1+(H_NH3*(1+K_NH3*10^(-O15)/K_w))*RTL)*(K_NH3*10^(-O15)/K_w)/(1+K_NH3*10^(-O15)/K_w)-Profile!B15*(H_SO2*(1+Ka_S1/10^(-O15)+Ka_S1*Ka_S2/10^(-O15)^2))*RTL/(1+(H_SO2*(1+Ka_S1/10^(-O15)+Ka_S1*Ka_S2/10^(-O15)^2))*RTL)*(Ka_S1*10^(-O15)+2*Ka_S1*Ka_S2)/(10^(-O15)^2+Ka_S1*10^(-O15)+Ka_S1*Ka_S2)-Ntot-K_w/10^(-O15)-Profile!C15*(10^(-O15)+2*K_HSO4)/(10^(-O15)+K_HSO4))&gt;0,1,-1)*7/2^14</f>
        <v/>
      </c>
      <c r="Q15" s="9">
        <f>P15+IF((10^(-P15)+Atot*(H_NH3*(1+K_NH3*10^(-P15)/K_w))*RTL/(1+(H_NH3*(1+K_NH3*10^(-P15)/K_w))*RTL)*(K_NH3*10^(-P15)/K_w)/(1+K_NH3*10^(-P15)/K_w)-Profile!B15*(H_SO2*(1+Ka_S1/10^(-P15)+Ka_S1*Ka_S2/10^(-P15)^2))*RTL/(1+(H_SO2*(1+Ka_S1/10^(-P15)+Ka_S1*Ka_S2/10^(-P15)^2))*RTL)*(Ka_S1*10^(-P15)+2*Ka_S1*Ka_S2)/(10^(-P15)^2+Ka_S1*10^(-P15)+Ka_S1*Ka_S2)-Ntot-K_w/10^(-P15)-Profile!C15*(10^(-P15)+2*K_HSO4)/(10^(-P15)+K_HSO4))&gt;0,1,-1)*7/2^15</f>
        <v/>
      </c>
      <c r="R15" s="9">
        <f>Q15+IF((10^(-Q15)+Atot*(H_NH3*(1+K_NH3*10^(-Q15)/K_w))*RTL/(1+(H_NH3*(1+K_NH3*10^(-Q15)/K_w))*RTL)*(K_NH3*10^(-Q15)/K_w)/(1+K_NH3*10^(-Q15)/K_w)-Profile!B15*(H_SO2*(1+Ka_S1/10^(-Q15)+Ka_S1*Ka_S2/10^(-Q15)^2))*RTL/(1+(H_SO2*(1+Ka_S1/10^(-Q15)+Ka_S1*Ka_S2/10^(-Q15)^2))*RTL)*(Ka_S1*10^(-Q15)+2*Ka_S1*Ka_S2)/(10^(-Q15)^2+Ka_S1*10^(-Q15)+Ka_S1*Ka_S2)-Ntot-K_w/10^(-Q15)-Profile!C15*(10^(-Q15)+2*K_HSO4)/(10^(-Q15)+K_HSO4))&gt;0,1,-1)*7/2^16</f>
        <v/>
      </c>
      <c r="S15" s="9">
        <f>R15+IF((10^(-R15)+Atot*(H_NH3*(1+K_NH3*10^(-R15)/K_w))*RTL/(1+(H_NH3*(1+K_NH3*10^(-R15)/K_w))*RTL)*(K_NH3*10^(-R15)/K_w)/(1+K_NH3*10^(-R15)/K_w)-Profile!B15*(H_SO2*(1+Ka_S1/10^(-R15)+Ka_S1*Ka_S2/10^(-R15)^2))*RTL/(1+(H_SO2*(1+Ka_S1/10^(-R15)+Ka_S1*Ka_S2/10^(-R15)^2))*RTL)*(Ka_S1*10^(-R15)+2*Ka_S1*Ka_S2)/(10^(-R15)^2+Ka_S1*10^(-R15)+Ka_S1*Ka_S2)-Ntot-K_w/10^(-R15)-Profile!C15*(10^(-R15)+2*K_HSO4)/(10^(-R15)+K_HSO4))&gt;0,1,-1)*7/2^17</f>
        <v/>
      </c>
      <c r="T15" s="9">
        <f>S15+IF((10^(-S15)+Atot*(H_NH3*(1+K_NH3*10^(-S15)/K_w))*RTL/(1+(H_NH3*(1+K_NH3*10^(-S15)/K_w))*RTL)*(K_NH3*10^(-S15)/K_w)/(1+K_NH3*10^(-S15)/K_w)-Profile!B15*(H_SO2*(1+Ka_S1/10^(-S15)+Ka_S1*Ka_S2/10^(-S15)^2))*RTL/(1+(H_SO2*(1+Ka_S1/10^(-S15)+Ka_S1*Ka_S2/10^(-S15)^2))*RTL)*(Ka_S1*10^(-S15)+2*Ka_S1*Ka_S2)/(10^(-S15)^2+Ka_S1*10^(-S15)+Ka_S1*Ka_S2)-Ntot-K_w/10^(-S15)-Profile!C15*(10^(-S15)+2*K_HSO4)/(10^(-S15)+K_HSO4))&gt;0,1,-1)*7/2^18</f>
        <v/>
      </c>
      <c r="U15" s="9">
        <f>T15+IF((10^(-T15)+Atot*(H_NH3*(1+K_NH3*10^(-T15)/K_w))*RTL/(1+(H_NH3*(1+K_NH3*10^(-T15)/K_w))*RTL)*(K_NH3*10^(-T15)/K_w)/(1+K_NH3*10^(-T15)/K_w)-Profile!B15*(H_SO2*(1+Ka_S1/10^(-T15)+Ka_S1*Ka_S2/10^(-T15)^2))*RTL/(1+(H_SO2*(1+Ka_S1/10^(-T15)+Ka_S1*Ka_S2/10^(-T15)^2))*RTL)*(Ka_S1*10^(-T15)+2*Ka_S1*Ka_S2)/(10^(-T15)^2+Ka_S1*10^(-T15)+Ka_S1*Ka_S2)-Ntot-K_w/10^(-T15)-Profile!C15*(10^(-T15)+2*K_HSO4)/(10^(-T15)+K_HSO4))&gt;0,1,-1)*7/2^19</f>
        <v/>
      </c>
      <c r="V15" s="9">
        <f>U15+IF((10^(-U15)+Atot*(H_NH3*(1+K_NH3*10^(-U15)/K_w))*RTL/(1+(H_NH3*(1+K_NH3*10^(-U15)/K_w))*RTL)*(K_NH3*10^(-U15)/K_w)/(1+K_NH3*10^(-U15)/K_w)-Profile!B15*(H_SO2*(1+Ka_S1/10^(-U15)+Ka_S1*Ka_S2/10^(-U15)^2))*RTL/(1+(H_SO2*(1+Ka_S1/10^(-U15)+Ka_S1*Ka_S2/10^(-U15)^2))*RTL)*(Ka_S1*10^(-U15)+2*Ka_S1*Ka_S2)/(10^(-U15)^2+Ka_S1*10^(-U15)+Ka_S1*Ka_S2)-Ntot-K_w/10^(-U15)-Profile!C15*(10^(-U15)+2*K_HSO4)/(10^(-U15)+K_HSO4))&gt;0,1,-1)*7/2^20</f>
        <v/>
      </c>
      <c r="W15" s="9">
        <f>V15+IF((10^(-V15)+Atot*(H_NH3*(1+K_NH3*10^(-V15)/K_w))*RTL/(1+(H_NH3*(1+K_NH3*10^(-V15)/K_w))*RTL)*(K_NH3*10^(-V15)/K_w)/(1+K_NH3*10^(-V15)/K_w)-Profile!B15*(H_SO2*(1+Ka_S1/10^(-V15)+Ka_S1*Ka_S2/10^(-V15)^2))*RTL/(1+(H_SO2*(1+Ka_S1/10^(-V15)+Ka_S1*Ka_S2/10^(-V15)^2))*RTL)*(Ka_S1*10^(-V15)+2*Ka_S1*Ka_S2)/(10^(-V15)^2+Ka_S1*10^(-V15)+Ka_S1*Ka_S2)-Ntot-K_w/10^(-V15)-Profile!C15*(10^(-V15)+2*K_HSO4)/(10^(-V15)+K_HSO4))&gt;0,1,-1)*7/2^21</f>
        <v/>
      </c>
      <c r="X15" s="9">
        <f>W15+IF((10^(-W15)+Atot*(H_NH3*(1+K_NH3*10^(-W15)/K_w))*RTL/(1+(H_NH3*(1+K_NH3*10^(-W15)/K_w))*RTL)*(K_NH3*10^(-W15)/K_w)/(1+K_NH3*10^(-W15)/K_w)-Profile!B15*(H_SO2*(1+Ka_S1/10^(-W15)+Ka_S1*Ka_S2/10^(-W15)^2))*RTL/(1+(H_SO2*(1+Ka_S1/10^(-W15)+Ka_S1*Ka_S2/10^(-W15)^2))*RTL)*(Ka_S1*10^(-W15)+2*Ka_S1*Ka_S2)/(10^(-W15)^2+Ka_S1*10^(-W15)+Ka_S1*Ka_S2)-Ntot-K_w/10^(-W15)-Profile!C15*(10^(-W15)+2*K_HSO4)/(10^(-W15)+K_HSO4))&gt;0,1,-1)*7/2^22</f>
        <v/>
      </c>
      <c r="Y15" s="9">
        <f>X15+IF((10^(-X15)+Atot*(H_NH3*(1+K_NH3*10^(-X15)/K_w))*RTL/(1+(H_NH3*(1+K_NH3*10^(-X15)/K_w))*RTL)*(K_NH3*10^(-X15)/K_w)/(1+K_NH3*10^(-X15)/K_w)-Profile!B15*(H_SO2*(1+Ka_S1/10^(-X15)+Ka_S1*Ka_S2/10^(-X15)^2))*RTL/(1+(H_SO2*(1+Ka_S1/10^(-X15)+Ka_S1*Ka_S2/10^(-X15)^2))*RTL)*(Ka_S1*10^(-X15)+2*Ka_S1*Ka_S2)/(10^(-X15)^2+Ka_S1*10^(-X15)+Ka_S1*Ka_S2)-Ntot-K_w/10^(-X15)-Profile!C15*(10^(-X15)+2*K_HSO4)/(10^(-X15)+K_HSO4))&gt;0,1,-1)*7/2^23</f>
        <v/>
      </c>
      <c r="Z15" s="9">
        <f>Y15+IF((10^(-Y15)+Atot*(H_NH3*(1+K_NH3*10^(-Y15)/K_w))*RTL/(1+(H_NH3*(1+K_NH3*10^(-Y15)/K_w))*RTL)*(K_NH3*10^(-Y15)/K_w)/(1+K_NH3*10^(-Y15)/K_w)-Profile!B15*(H_SO2*(1+Ka_S1/10^(-Y15)+Ka_S1*Ka_S2/10^(-Y15)^2))*RTL/(1+(H_SO2*(1+Ka_S1/10^(-Y15)+Ka_S1*Ka_S2/10^(-Y15)^2))*RTL)*(Ka_S1*10^(-Y15)+2*Ka_S1*Ka_S2)/(10^(-Y15)^2+Ka_S1*10^(-Y15)+Ka_S1*Ka_S2)-Ntot-K_w/10^(-Y15)-Profile!C15*(10^(-Y15)+2*K_HSO4)/(10^(-Y15)+K_HSO4))&gt;0,1,-1)*7/2^24</f>
        <v/>
      </c>
      <c r="AA15" s="9">
        <f>Z15+IF((10^(-Z15)+Atot*(H_NH3*(1+K_NH3*10^(-Z15)/K_w))*RTL/(1+(H_NH3*(1+K_NH3*10^(-Z15)/K_w))*RTL)*(K_NH3*10^(-Z15)/K_w)/(1+K_NH3*10^(-Z15)/K_w)-Profile!B15*(H_SO2*(1+Ka_S1/10^(-Z15)+Ka_S1*Ka_S2/10^(-Z15)^2))*RTL/(1+(H_SO2*(1+Ka_S1/10^(-Z15)+Ka_S1*Ka_S2/10^(-Z15)^2))*RTL)*(Ka_S1*10^(-Z15)+2*Ka_S1*Ka_S2)/(10^(-Z15)^2+Ka_S1*10^(-Z15)+Ka_S1*Ka_S2)-Ntot-K_w/10^(-Z15)-Profile!C15*(10^(-Z15)+2*K_HSO4)/(10^(-Z15)+K_HSO4))&gt;0,1,-1)*7/2^25</f>
        <v/>
      </c>
      <c r="AB15" s="9">
        <f>AA15+IF((10^(-AA15)+Atot*(H_NH3*(1+K_NH3*10^(-AA15)/K_w))*RTL/(1+(H_NH3*(1+K_NH3*10^(-AA15)/K_w))*RTL)*(K_NH3*10^(-AA15)/K_w)/(1+K_NH3*10^(-AA15)/K_w)-Profile!B15*(H_SO2*(1+Ka_S1/10^(-AA15)+Ka_S1*Ka_S2/10^(-AA15)^2))*RTL/(1+(H_SO2*(1+Ka_S1/10^(-AA15)+Ka_S1*Ka_S2/10^(-AA15)^2))*RTL)*(Ka_S1*10^(-AA15)+2*Ka_S1*Ka_S2)/(10^(-AA15)^2+Ka_S1*10^(-AA15)+Ka_S1*Ka_S2)-Ntot-K_w/10^(-AA15)-Profile!C15*(10^(-AA15)+2*K_HSO4)/(10^(-AA15)+K_HSO4))&gt;0,1,-1)*7/2^26</f>
        <v/>
      </c>
      <c r="AC15" s="9">
        <f>AB15+IF((10^(-AB15)+Atot*(H_NH3*(1+K_NH3*10^(-AB15)/K_w))*RTL/(1+(H_NH3*(1+K_NH3*10^(-AB15)/K_w))*RTL)*(K_NH3*10^(-AB15)/K_w)/(1+K_NH3*10^(-AB15)/K_w)-Profile!B15*(H_SO2*(1+Ka_S1/10^(-AB15)+Ka_S1*Ka_S2/10^(-AB15)^2))*RTL/(1+(H_SO2*(1+Ka_S1/10^(-AB15)+Ka_S1*Ka_S2/10^(-AB15)^2))*RTL)*(Ka_S1*10^(-AB15)+2*Ka_S1*Ka_S2)/(10^(-AB15)^2+Ka_S1*10^(-AB15)+Ka_S1*Ka_S2)-Ntot-K_w/10^(-AB15)-Profile!C15*(10^(-AB15)+2*K_HSO4)/(10^(-AB15)+K_HSO4))&gt;0,1,-1)*7/2^27</f>
        <v/>
      </c>
      <c r="AD15" s="9">
        <f>AC15+IF((10^(-AC15)+Atot*(H_NH3*(1+K_NH3*10^(-AC15)/K_w))*RTL/(1+(H_NH3*(1+K_NH3*10^(-AC15)/K_w))*RTL)*(K_NH3*10^(-AC15)/K_w)/(1+K_NH3*10^(-AC15)/K_w)-Profile!B15*(H_SO2*(1+Ka_S1/10^(-AC15)+Ka_S1*Ka_S2/10^(-AC15)^2))*RTL/(1+(H_SO2*(1+Ka_S1/10^(-AC15)+Ka_S1*Ka_S2/10^(-AC15)^2))*RTL)*(Ka_S1*10^(-AC15)+2*Ka_S1*Ka_S2)/(10^(-AC15)^2+Ka_S1*10^(-AC15)+Ka_S1*Ka_S2)-Ntot-K_w/10^(-AC15)-Profile!C15*(10^(-AC15)+2*K_HSO4)/(10^(-AC15)+K_HSO4))&gt;0,1,-1)*7/2^28</f>
        <v/>
      </c>
      <c r="AE15" s="9">
        <f>AD15+IF((10^(-AD15)+Atot*(H_NH3*(1+K_NH3*10^(-AD15)/K_w))*RTL/(1+(H_NH3*(1+K_NH3*10^(-AD15)/K_w))*RTL)*(K_NH3*10^(-AD15)/K_w)/(1+K_NH3*10^(-AD15)/K_w)-Profile!B15*(H_SO2*(1+Ka_S1/10^(-AD15)+Ka_S1*Ka_S2/10^(-AD15)^2))*RTL/(1+(H_SO2*(1+Ka_S1/10^(-AD15)+Ka_S1*Ka_S2/10^(-AD15)^2))*RTL)*(Ka_S1*10^(-AD15)+2*Ka_S1*Ka_S2)/(10^(-AD15)^2+Ka_S1*10^(-AD15)+Ka_S1*Ka_S2)-Ntot-K_w/10^(-AD15)-Profile!C15*(10^(-AD15)+2*K_HSO4)/(10^(-AD15)+K_HSO4))&gt;0,1,-1)*7/2^29</f>
        <v/>
      </c>
      <c r="AF15" s="9">
        <f>AE15+IF((10^(-AE15)+Atot*(H_NH3*(1+K_NH3*10^(-AE15)/K_w))*RTL/(1+(H_NH3*(1+K_NH3*10^(-AE15)/K_w))*RTL)*(K_NH3*10^(-AE15)/K_w)/(1+K_NH3*10^(-AE15)/K_w)-Profile!B15*(H_SO2*(1+Ka_S1/10^(-AE15)+Ka_S1*Ka_S2/10^(-AE15)^2))*RTL/(1+(H_SO2*(1+Ka_S1/10^(-AE15)+Ka_S1*Ka_S2/10^(-AE15)^2))*RTL)*(Ka_S1*10^(-AE15)+2*Ka_S1*Ka_S2)/(10^(-AE15)^2+Ka_S1*10^(-AE15)+Ka_S1*Ka_S2)-Ntot-K_w/10^(-AE15)-Profile!C15*(10^(-AE15)+2*K_HSO4)/(10^(-AE15)+K_HSO4))&gt;0,1,-1)*7/2^30</f>
        <v/>
      </c>
      <c r="AG15" s="9">
        <f>AF15+IF((10^(-AF15)+Atot*(H_NH3*(1+K_NH3*10^(-AF15)/K_w))*RTL/(1+(H_NH3*(1+K_NH3*10^(-AF15)/K_w))*RTL)*(K_NH3*10^(-AF15)/K_w)/(1+K_NH3*10^(-AF15)/K_w)-Profile!B15*(H_SO2*(1+Ka_S1/10^(-AF15)+Ka_S1*Ka_S2/10^(-AF15)^2))*RTL/(1+(H_SO2*(1+Ka_S1/10^(-AF15)+Ka_S1*Ka_S2/10^(-AF15)^2))*RTL)*(Ka_S1*10^(-AF15)+2*Ka_S1*Ka_S2)/(10^(-AF15)^2+Ka_S1*10^(-AF15)+Ka_S1*Ka_S2)-Ntot-K_w/10^(-AF15)-Profile!C15*(10^(-AF15)+2*K_HSO4)/(10^(-AF15)+K_HSO4))&gt;0,1,-1)*7/2^31</f>
        <v/>
      </c>
      <c r="AH15" s="9">
        <f>AG15+IF((10^(-AG15)+Atot*(H_NH3*(1+K_NH3*10^(-AG15)/K_w))*RTL/(1+(H_NH3*(1+K_NH3*10^(-AG15)/K_w))*RTL)*(K_NH3*10^(-AG15)/K_w)/(1+K_NH3*10^(-AG15)/K_w)-Profile!B15*(H_SO2*(1+Ka_S1/10^(-AG15)+Ka_S1*Ka_S2/10^(-AG15)^2))*RTL/(1+(H_SO2*(1+Ka_S1/10^(-AG15)+Ka_S1*Ka_S2/10^(-AG15)^2))*RTL)*(Ka_S1*10^(-AG15)+2*Ka_S1*Ka_S2)/(10^(-AG15)^2+Ka_S1*10^(-AG15)+Ka_S1*Ka_S2)-Ntot-K_w/10^(-AG15)-Profile!C15*(10^(-AG15)+2*K_HSO4)/(10^(-AG15)+K_HSO4))&gt;0,1,-1)*7/2^32</f>
        <v/>
      </c>
      <c r="AI15" s="9">
        <f>AH15+IF((10^(-AH15)+Atot*(H_NH3*(1+K_NH3*10^(-AH15)/K_w))*RTL/(1+(H_NH3*(1+K_NH3*10^(-AH15)/K_w))*RTL)*(K_NH3*10^(-AH15)/K_w)/(1+K_NH3*10^(-AH15)/K_w)-Profile!B15*(H_SO2*(1+Ka_S1/10^(-AH15)+Ka_S1*Ka_S2/10^(-AH15)^2))*RTL/(1+(H_SO2*(1+Ka_S1/10^(-AH15)+Ka_S1*Ka_S2/10^(-AH15)^2))*RTL)*(Ka_S1*10^(-AH15)+2*Ka_S1*Ka_S2)/(10^(-AH15)^2+Ka_S1*10^(-AH15)+Ka_S1*Ka_S2)-Ntot-K_w/10^(-AH15)-Profile!C15*(10^(-AH15)+2*K_HSO4)/(10^(-AH15)+K_HSO4))&gt;0,1,-1)*7/2^33</f>
        <v/>
      </c>
      <c r="AJ15" s="9">
        <f>AI15+IF((10^(-AI15)+Atot*(H_NH3*(1+K_NH3*10^(-AI15)/K_w))*RTL/(1+(H_NH3*(1+K_NH3*10^(-AI15)/K_w))*RTL)*(K_NH3*10^(-AI15)/K_w)/(1+K_NH3*10^(-AI15)/K_w)-Profile!B15*(H_SO2*(1+Ka_S1/10^(-AI15)+Ka_S1*Ka_S2/10^(-AI15)^2))*RTL/(1+(H_SO2*(1+Ka_S1/10^(-AI15)+Ka_S1*Ka_S2/10^(-AI15)^2))*RTL)*(Ka_S1*10^(-AI15)+2*Ka_S1*Ka_S2)/(10^(-AI15)^2+Ka_S1*10^(-AI15)+Ka_S1*Ka_S2)-Ntot-K_w/10^(-AI15)-Profile!C15*(10^(-AI15)+2*K_HSO4)/(10^(-AI15)+K_HSO4))&gt;0,1,-1)*7/2^34</f>
        <v/>
      </c>
      <c r="AK15" s="9">
        <f>AJ15+IF((10^(-AJ15)+Atot*(H_NH3*(1+K_NH3*10^(-AJ15)/K_w))*RTL/(1+(H_NH3*(1+K_NH3*10^(-AJ15)/K_w))*RTL)*(K_NH3*10^(-AJ15)/K_w)/(1+K_NH3*10^(-AJ15)/K_w)-Profile!B15*(H_SO2*(1+Ka_S1/10^(-AJ15)+Ka_S1*Ka_S2/10^(-AJ15)^2))*RTL/(1+(H_SO2*(1+Ka_S1/10^(-AJ15)+Ka_S1*Ka_S2/10^(-AJ15)^2))*RTL)*(Ka_S1*10^(-AJ15)+2*Ka_S1*Ka_S2)/(10^(-AJ15)^2+Ka_S1*10^(-AJ15)+Ka_S1*Ka_S2)-Ntot-K_w/10^(-AJ15)-Profile!C15*(10^(-AJ15)+2*K_HSO4)/(10^(-AJ15)+K_HSO4))&gt;0,1,-1)*7/2^35</f>
        <v/>
      </c>
      <c r="AL15" s="9">
        <f>AK15+IF((10^(-AK15)+Atot*(H_NH3*(1+K_NH3*10^(-AK15)/K_w))*RTL/(1+(H_NH3*(1+K_NH3*10^(-AK15)/K_w))*RTL)*(K_NH3*10^(-AK15)/K_w)/(1+K_NH3*10^(-AK15)/K_w)-Profile!B15*(H_SO2*(1+Ka_S1/10^(-AK15)+Ka_S1*Ka_S2/10^(-AK15)^2))*RTL/(1+(H_SO2*(1+Ka_S1/10^(-AK15)+Ka_S1*Ka_S2/10^(-AK15)^2))*RTL)*(Ka_S1*10^(-AK15)+2*Ka_S1*Ka_S2)/(10^(-AK15)^2+Ka_S1*10^(-AK15)+Ka_S1*Ka_S2)-Ntot-K_w/10^(-AK15)-Profile!C15*(10^(-AK15)+2*K_HSO4)/(10^(-AK15)+K_HSO4))&gt;0,1,-1)*7/2^36</f>
        <v/>
      </c>
    </row>
    <row r="16">
      <c r="A16">
        <f>Profile!A16</f>
        <v/>
      </c>
      <c r="B16" t="n">
        <v>7</v>
      </c>
      <c r="C16" s="9">
        <f>B16+IF((10^(-B16)+Atot*(H_NH3*(1+K_NH3*10^(-B16)/K_w))*RTL/(1+(H_NH3*(1+K_NH3*10^(-B16)/K_w))*RTL)*(K_NH3*10^(-B16)/K_w)/(1+K_NH3*10^(-B16)/K_w)-Profile!B16*(H_SO2*(1+Ka_S1/10^(-B16)+Ka_S1*Ka_S2/10^(-B16)^2))*RTL/(1+(H_SO2*(1+Ka_S1/10^(-B16)+Ka_S1*Ka_S2/10^(-B16)^2))*RTL)*(Ka_S1*10^(-B16)+2*Ka_S1*Ka_S2)/(10^(-B16)^2+Ka_S1*10^(-B16)+Ka_S1*Ka_S2)-Ntot-K_w/10^(-B16)-Profile!C16*(10^(-B16)+2*K_HSO4)/(10^(-B16)+K_HSO4))&gt;0,1,-1)*7/2^1</f>
        <v/>
      </c>
      <c r="D16" s="9">
        <f>C16+IF((10^(-C16)+Atot*(H_NH3*(1+K_NH3*10^(-C16)/K_w))*RTL/(1+(H_NH3*(1+K_NH3*10^(-C16)/K_w))*RTL)*(K_NH3*10^(-C16)/K_w)/(1+K_NH3*10^(-C16)/K_w)-Profile!B16*(H_SO2*(1+Ka_S1/10^(-C16)+Ka_S1*Ka_S2/10^(-C16)^2))*RTL/(1+(H_SO2*(1+Ka_S1/10^(-C16)+Ka_S1*Ka_S2/10^(-C16)^2))*RTL)*(Ka_S1*10^(-C16)+2*Ka_S1*Ka_S2)/(10^(-C16)^2+Ka_S1*10^(-C16)+Ka_S1*Ka_S2)-Ntot-K_w/10^(-C16)-Profile!C16*(10^(-C16)+2*K_HSO4)/(10^(-C16)+K_HSO4))&gt;0,1,-1)*7/2^2</f>
        <v/>
      </c>
      <c r="E16" s="9">
        <f>D16+IF((10^(-D16)+Atot*(H_NH3*(1+K_NH3*10^(-D16)/K_w))*RTL/(1+(H_NH3*(1+K_NH3*10^(-D16)/K_w))*RTL)*(K_NH3*10^(-D16)/K_w)/(1+K_NH3*10^(-D16)/K_w)-Profile!B16*(H_SO2*(1+Ka_S1/10^(-D16)+Ka_S1*Ka_S2/10^(-D16)^2))*RTL/(1+(H_SO2*(1+Ka_S1/10^(-D16)+Ka_S1*Ka_S2/10^(-D16)^2))*RTL)*(Ka_S1*10^(-D16)+2*Ka_S1*Ka_S2)/(10^(-D16)^2+Ka_S1*10^(-D16)+Ka_S1*Ka_S2)-Ntot-K_w/10^(-D16)-Profile!C16*(10^(-D16)+2*K_HSO4)/(10^(-D16)+K_HSO4))&gt;0,1,-1)*7/2^3</f>
        <v/>
      </c>
      <c r="F16" s="9">
        <f>E16+IF((10^(-E16)+Atot*(H_NH3*(1+K_NH3*10^(-E16)/K_w))*RTL/(1+(H_NH3*(1+K_NH3*10^(-E16)/K_w))*RTL)*(K_NH3*10^(-E16)/K_w)/(1+K_NH3*10^(-E16)/K_w)-Profile!B16*(H_SO2*(1+Ka_S1/10^(-E16)+Ka_S1*Ka_S2/10^(-E16)^2))*RTL/(1+(H_SO2*(1+Ka_S1/10^(-E16)+Ka_S1*Ka_S2/10^(-E16)^2))*RTL)*(Ka_S1*10^(-E16)+2*Ka_S1*Ka_S2)/(10^(-E16)^2+Ka_S1*10^(-E16)+Ka_S1*Ka_S2)-Ntot-K_w/10^(-E16)-Profile!C16*(10^(-E16)+2*K_HSO4)/(10^(-E16)+K_HSO4))&gt;0,1,-1)*7/2^4</f>
        <v/>
      </c>
      <c r="G16" s="9">
        <f>F16+IF((10^(-F16)+Atot*(H_NH3*(1+K_NH3*10^(-F16)/K_w))*RTL/(1+(H_NH3*(1+K_NH3*10^(-F16)/K_w))*RTL)*(K_NH3*10^(-F16)/K_w)/(1+K_NH3*10^(-F16)/K_w)-Profile!B16*(H_SO2*(1+Ka_S1/10^(-F16)+Ka_S1*Ka_S2/10^(-F16)^2))*RTL/(1+(H_SO2*(1+Ka_S1/10^(-F16)+Ka_S1*Ka_S2/10^(-F16)^2))*RTL)*(Ka_S1*10^(-F16)+2*Ka_S1*Ka_S2)/(10^(-F16)^2+Ka_S1*10^(-F16)+Ka_S1*Ka_S2)-Ntot-K_w/10^(-F16)-Profile!C16*(10^(-F16)+2*K_HSO4)/(10^(-F16)+K_HSO4))&gt;0,1,-1)*7/2^5</f>
        <v/>
      </c>
      <c r="H16" s="9">
        <f>G16+IF((10^(-G16)+Atot*(H_NH3*(1+K_NH3*10^(-G16)/K_w))*RTL/(1+(H_NH3*(1+K_NH3*10^(-G16)/K_w))*RTL)*(K_NH3*10^(-G16)/K_w)/(1+K_NH3*10^(-G16)/K_w)-Profile!B16*(H_SO2*(1+Ka_S1/10^(-G16)+Ka_S1*Ka_S2/10^(-G16)^2))*RTL/(1+(H_SO2*(1+Ka_S1/10^(-G16)+Ka_S1*Ka_S2/10^(-G16)^2))*RTL)*(Ka_S1*10^(-G16)+2*Ka_S1*Ka_S2)/(10^(-G16)^2+Ka_S1*10^(-G16)+Ka_S1*Ka_S2)-Ntot-K_w/10^(-G16)-Profile!C16*(10^(-G16)+2*K_HSO4)/(10^(-G16)+K_HSO4))&gt;0,1,-1)*7/2^6</f>
        <v/>
      </c>
      <c r="I16" s="9">
        <f>H16+IF((10^(-H16)+Atot*(H_NH3*(1+K_NH3*10^(-H16)/K_w))*RTL/(1+(H_NH3*(1+K_NH3*10^(-H16)/K_w))*RTL)*(K_NH3*10^(-H16)/K_w)/(1+K_NH3*10^(-H16)/K_w)-Profile!B16*(H_SO2*(1+Ka_S1/10^(-H16)+Ka_S1*Ka_S2/10^(-H16)^2))*RTL/(1+(H_SO2*(1+Ka_S1/10^(-H16)+Ka_S1*Ka_S2/10^(-H16)^2))*RTL)*(Ka_S1*10^(-H16)+2*Ka_S1*Ka_S2)/(10^(-H16)^2+Ka_S1*10^(-H16)+Ka_S1*Ka_S2)-Ntot-K_w/10^(-H16)-Profile!C16*(10^(-H16)+2*K_HSO4)/(10^(-H16)+K_HSO4))&gt;0,1,-1)*7/2^7</f>
        <v/>
      </c>
      <c r="J16" s="9">
        <f>I16+IF((10^(-I16)+Atot*(H_NH3*(1+K_NH3*10^(-I16)/K_w))*RTL/(1+(H_NH3*(1+K_NH3*10^(-I16)/K_w))*RTL)*(K_NH3*10^(-I16)/K_w)/(1+K_NH3*10^(-I16)/K_w)-Profile!B16*(H_SO2*(1+Ka_S1/10^(-I16)+Ka_S1*Ka_S2/10^(-I16)^2))*RTL/(1+(H_SO2*(1+Ka_S1/10^(-I16)+Ka_S1*Ka_S2/10^(-I16)^2))*RTL)*(Ka_S1*10^(-I16)+2*Ka_S1*Ka_S2)/(10^(-I16)^2+Ka_S1*10^(-I16)+Ka_S1*Ka_S2)-Ntot-K_w/10^(-I16)-Profile!C16*(10^(-I16)+2*K_HSO4)/(10^(-I16)+K_HSO4))&gt;0,1,-1)*7/2^8</f>
        <v/>
      </c>
      <c r="K16" s="9">
        <f>J16+IF((10^(-J16)+Atot*(H_NH3*(1+K_NH3*10^(-J16)/K_w))*RTL/(1+(H_NH3*(1+K_NH3*10^(-J16)/K_w))*RTL)*(K_NH3*10^(-J16)/K_w)/(1+K_NH3*10^(-J16)/K_w)-Profile!B16*(H_SO2*(1+Ka_S1/10^(-J16)+Ka_S1*Ka_S2/10^(-J16)^2))*RTL/(1+(H_SO2*(1+Ka_S1/10^(-J16)+Ka_S1*Ka_S2/10^(-J16)^2))*RTL)*(Ka_S1*10^(-J16)+2*Ka_S1*Ka_S2)/(10^(-J16)^2+Ka_S1*10^(-J16)+Ka_S1*Ka_S2)-Ntot-K_w/10^(-J16)-Profile!C16*(10^(-J16)+2*K_HSO4)/(10^(-J16)+K_HSO4))&gt;0,1,-1)*7/2^9</f>
        <v/>
      </c>
      <c r="L16" s="9">
        <f>K16+IF((10^(-K16)+Atot*(H_NH3*(1+K_NH3*10^(-K16)/K_w))*RTL/(1+(H_NH3*(1+K_NH3*10^(-K16)/K_w))*RTL)*(K_NH3*10^(-K16)/K_w)/(1+K_NH3*10^(-K16)/K_w)-Profile!B16*(H_SO2*(1+Ka_S1/10^(-K16)+Ka_S1*Ka_S2/10^(-K16)^2))*RTL/(1+(H_SO2*(1+Ka_S1/10^(-K16)+Ka_S1*Ka_S2/10^(-K16)^2))*RTL)*(Ka_S1*10^(-K16)+2*Ka_S1*Ka_S2)/(10^(-K16)^2+Ka_S1*10^(-K16)+Ka_S1*Ka_S2)-Ntot-K_w/10^(-K16)-Profile!C16*(10^(-K16)+2*K_HSO4)/(10^(-K16)+K_HSO4))&gt;0,1,-1)*7/2^10</f>
        <v/>
      </c>
      <c r="M16" s="9">
        <f>L16+IF((10^(-L16)+Atot*(H_NH3*(1+K_NH3*10^(-L16)/K_w))*RTL/(1+(H_NH3*(1+K_NH3*10^(-L16)/K_w))*RTL)*(K_NH3*10^(-L16)/K_w)/(1+K_NH3*10^(-L16)/K_w)-Profile!B16*(H_SO2*(1+Ka_S1/10^(-L16)+Ka_S1*Ka_S2/10^(-L16)^2))*RTL/(1+(H_SO2*(1+Ka_S1/10^(-L16)+Ka_S1*Ka_S2/10^(-L16)^2))*RTL)*(Ka_S1*10^(-L16)+2*Ka_S1*Ka_S2)/(10^(-L16)^2+Ka_S1*10^(-L16)+Ka_S1*Ka_S2)-Ntot-K_w/10^(-L16)-Profile!C16*(10^(-L16)+2*K_HSO4)/(10^(-L16)+K_HSO4))&gt;0,1,-1)*7/2^11</f>
        <v/>
      </c>
      <c r="N16" s="9">
        <f>M16+IF((10^(-M16)+Atot*(H_NH3*(1+K_NH3*10^(-M16)/K_w))*RTL/(1+(H_NH3*(1+K_NH3*10^(-M16)/K_w))*RTL)*(K_NH3*10^(-M16)/K_w)/(1+K_NH3*10^(-M16)/K_w)-Profile!B16*(H_SO2*(1+Ka_S1/10^(-M16)+Ka_S1*Ka_S2/10^(-M16)^2))*RTL/(1+(H_SO2*(1+Ka_S1/10^(-M16)+Ka_S1*Ka_S2/10^(-M16)^2))*RTL)*(Ka_S1*10^(-M16)+2*Ka_S1*Ka_S2)/(10^(-M16)^2+Ka_S1*10^(-M16)+Ka_S1*Ka_S2)-Ntot-K_w/10^(-M16)-Profile!C16*(10^(-M16)+2*K_HSO4)/(10^(-M16)+K_HSO4))&gt;0,1,-1)*7/2^12</f>
        <v/>
      </c>
      <c r="O16" s="9">
        <f>N16+IF((10^(-N16)+Atot*(H_NH3*(1+K_NH3*10^(-N16)/K_w))*RTL/(1+(H_NH3*(1+K_NH3*10^(-N16)/K_w))*RTL)*(K_NH3*10^(-N16)/K_w)/(1+K_NH3*10^(-N16)/K_w)-Profile!B16*(H_SO2*(1+Ka_S1/10^(-N16)+Ka_S1*Ka_S2/10^(-N16)^2))*RTL/(1+(H_SO2*(1+Ka_S1/10^(-N16)+Ka_S1*Ka_S2/10^(-N16)^2))*RTL)*(Ka_S1*10^(-N16)+2*Ka_S1*Ka_S2)/(10^(-N16)^2+Ka_S1*10^(-N16)+Ka_S1*Ka_S2)-Ntot-K_w/10^(-N16)-Profile!C16*(10^(-N16)+2*K_HSO4)/(10^(-N16)+K_HSO4))&gt;0,1,-1)*7/2^13</f>
        <v/>
      </c>
      <c r="P16" s="9">
        <f>O16+IF((10^(-O16)+Atot*(H_NH3*(1+K_NH3*10^(-O16)/K_w))*RTL/(1+(H_NH3*(1+K_NH3*10^(-O16)/K_w))*RTL)*(K_NH3*10^(-O16)/K_w)/(1+K_NH3*10^(-O16)/K_w)-Profile!B16*(H_SO2*(1+Ka_S1/10^(-O16)+Ka_S1*Ka_S2/10^(-O16)^2))*RTL/(1+(H_SO2*(1+Ka_S1/10^(-O16)+Ka_S1*Ka_S2/10^(-O16)^2))*RTL)*(Ka_S1*10^(-O16)+2*Ka_S1*Ka_S2)/(10^(-O16)^2+Ka_S1*10^(-O16)+Ka_S1*Ka_S2)-Ntot-K_w/10^(-O16)-Profile!C16*(10^(-O16)+2*K_HSO4)/(10^(-O16)+K_HSO4))&gt;0,1,-1)*7/2^14</f>
        <v/>
      </c>
      <c r="Q16" s="9">
        <f>P16+IF((10^(-P16)+Atot*(H_NH3*(1+K_NH3*10^(-P16)/K_w))*RTL/(1+(H_NH3*(1+K_NH3*10^(-P16)/K_w))*RTL)*(K_NH3*10^(-P16)/K_w)/(1+K_NH3*10^(-P16)/K_w)-Profile!B16*(H_SO2*(1+Ka_S1/10^(-P16)+Ka_S1*Ka_S2/10^(-P16)^2))*RTL/(1+(H_SO2*(1+Ka_S1/10^(-P16)+Ka_S1*Ka_S2/10^(-P16)^2))*RTL)*(Ka_S1*10^(-P16)+2*Ka_S1*Ka_S2)/(10^(-P16)^2+Ka_S1*10^(-P16)+Ka_S1*Ka_S2)-Ntot-K_w/10^(-P16)-Profile!C16*(10^(-P16)+2*K_HSO4)/(10^(-P16)+K_HSO4))&gt;0,1,-1)*7/2^15</f>
        <v/>
      </c>
      <c r="R16" s="9">
        <f>Q16+IF((10^(-Q16)+Atot*(H_NH3*(1+K_NH3*10^(-Q16)/K_w))*RTL/(1+(H_NH3*(1+K_NH3*10^(-Q16)/K_w))*RTL)*(K_NH3*10^(-Q16)/K_w)/(1+K_NH3*10^(-Q16)/K_w)-Profile!B16*(H_SO2*(1+Ka_S1/10^(-Q16)+Ka_S1*Ka_S2/10^(-Q16)^2))*RTL/(1+(H_SO2*(1+Ka_S1/10^(-Q16)+Ka_S1*Ka_S2/10^(-Q16)^2))*RTL)*(Ka_S1*10^(-Q16)+2*Ka_S1*Ka_S2)/(10^(-Q16)^2+Ka_S1*10^(-Q16)+Ka_S1*Ka_S2)-Ntot-K_w/10^(-Q16)-Profile!C16*(10^(-Q16)+2*K_HSO4)/(10^(-Q16)+K_HSO4))&gt;0,1,-1)*7/2^16</f>
        <v/>
      </c>
      <c r="S16" s="9">
        <f>R16+IF((10^(-R16)+Atot*(H_NH3*(1+K_NH3*10^(-R16)/K_w))*RTL/(1+(H_NH3*(1+K_NH3*10^(-R16)/K_w))*RTL)*(K_NH3*10^(-R16)/K_w)/(1+K_NH3*10^(-R16)/K_w)-Profile!B16*(H_SO2*(1+Ka_S1/10^(-R16)+Ka_S1*Ka_S2/10^(-R16)^2))*RTL/(1+(H_SO2*(1+Ka_S1/10^(-R16)+Ka_S1*Ka_S2/10^(-R16)^2))*RTL)*(Ka_S1*10^(-R16)+2*Ka_S1*Ka_S2)/(10^(-R16)^2+Ka_S1*10^(-R16)+Ka_S1*Ka_S2)-Ntot-K_w/10^(-R16)-Profile!C16*(10^(-R16)+2*K_HSO4)/(10^(-R16)+K_HSO4))&gt;0,1,-1)*7/2^17</f>
        <v/>
      </c>
      <c r="T16" s="9">
        <f>S16+IF((10^(-S16)+Atot*(H_NH3*(1+K_NH3*10^(-S16)/K_w))*RTL/(1+(H_NH3*(1+K_NH3*10^(-S16)/K_w))*RTL)*(K_NH3*10^(-S16)/K_w)/(1+K_NH3*10^(-S16)/K_w)-Profile!B16*(H_SO2*(1+Ka_S1/10^(-S16)+Ka_S1*Ka_S2/10^(-S16)^2))*RTL/(1+(H_SO2*(1+Ka_S1/10^(-S16)+Ka_S1*Ka_S2/10^(-S16)^2))*RTL)*(Ka_S1*10^(-S16)+2*Ka_S1*Ka_S2)/(10^(-S16)^2+Ka_S1*10^(-S16)+Ka_S1*Ka_S2)-Ntot-K_w/10^(-S16)-Profile!C16*(10^(-S16)+2*K_HSO4)/(10^(-S16)+K_HSO4))&gt;0,1,-1)*7/2^18</f>
        <v/>
      </c>
      <c r="U16" s="9">
        <f>T16+IF((10^(-T16)+Atot*(H_NH3*(1+K_NH3*10^(-T16)/K_w))*RTL/(1+(H_NH3*(1+K_NH3*10^(-T16)/K_w))*RTL)*(K_NH3*10^(-T16)/K_w)/(1+K_NH3*10^(-T16)/K_w)-Profile!B16*(H_SO2*(1+Ka_S1/10^(-T16)+Ka_S1*Ka_S2/10^(-T16)^2))*RTL/(1+(H_SO2*(1+Ka_S1/10^(-T16)+Ka_S1*Ka_S2/10^(-T16)^2))*RTL)*(Ka_S1*10^(-T16)+2*Ka_S1*Ka_S2)/(10^(-T16)^2+Ka_S1*10^(-T16)+Ka_S1*Ka_S2)-Ntot-K_w/10^(-T16)-Profile!C16*(10^(-T16)+2*K_HSO4)/(10^(-T16)+K_HSO4))&gt;0,1,-1)*7/2^19</f>
        <v/>
      </c>
      <c r="V16" s="9">
        <f>U16+IF((10^(-U16)+Atot*(H_NH3*(1+K_NH3*10^(-U16)/K_w))*RTL/(1+(H_NH3*(1+K_NH3*10^(-U16)/K_w))*RTL)*(K_NH3*10^(-U16)/K_w)/(1+K_NH3*10^(-U16)/K_w)-Profile!B16*(H_SO2*(1+Ka_S1/10^(-U16)+Ka_S1*Ka_S2/10^(-U16)^2))*RTL/(1+(H_SO2*(1+Ka_S1/10^(-U16)+Ka_S1*Ka_S2/10^(-U16)^2))*RTL)*(Ka_S1*10^(-U16)+2*Ka_S1*Ka_S2)/(10^(-U16)^2+Ka_S1*10^(-U16)+Ka_S1*Ka_S2)-Ntot-K_w/10^(-U16)-Profile!C16*(10^(-U16)+2*K_HSO4)/(10^(-U16)+K_HSO4))&gt;0,1,-1)*7/2^20</f>
        <v/>
      </c>
      <c r="W16" s="9">
        <f>V16+IF((10^(-V16)+Atot*(H_NH3*(1+K_NH3*10^(-V16)/K_w))*RTL/(1+(H_NH3*(1+K_NH3*10^(-V16)/K_w))*RTL)*(K_NH3*10^(-V16)/K_w)/(1+K_NH3*10^(-V16)/K_w)-Profile!B16*(H_SO2*(1+Ka_S1/10^(-V16)+Ka_S1*Ka_S2/10^(-V16)^2))*RTL/(1+(H_SO2*(1+Ka_S1/10^(-V16)+Ka_S1*Ka_S2/10^(-V16)^2))*RTL)*(Ka_S1*10^(-V16)+2*Ka_S1*Ka_S2)/(10^(-V16)^2+Ka_S1*10^(-V16)+Ka_S1*Ka_S2)-Ntot-K_w/10^(-V16)-Profile!C16*(10^(-V16)+2*K_HSO4)/(10^(-V16)+K_HSO4))&gt;0,1,-1)*7/2^21</f>
        <v/>
      </c>
      <c r="X16" s="9">
        <f>W16+IF((10^(-W16)+Atot*(H_NH3*(1+K_NH3*10^(-W16)/K_w))*RTL/(1+(H_NH3*(1+K_NH3*10^(-W16)/K_w))*RTL)*(K_NH3*10^(-W16)/K_w)/(1+K_NH3*10^(-W16)/K_w)-Profile!B16*(H_SO2*(1+Ka_S1/10^(-W16)+Ka_S1*Ka_S2/10^(-W16)^2))*RTL/(1+(H_SO2*(1+Ka_S1/10^(-W16)+Ka_S1*Ka_S2/10^(-W16)^2))*RTL)*(Ka_S1*10^(-W16)+2*Ka_S1*Ka_S2)/(10^(-W16)^2+Ka_S1*10^(-W16)+Ka_S1*Ka_S2)-Ntot-K_w/10^(-W16)-Profile!C16*(10^(-W16)+2*K_HSO4)/(10^(-W16)+K_HSO4))&gt;0,1,-1)*7/2^22</f>
        <v/>
      </c>
      <c r="Y16" s="9">
        <f>X16+IF((10^(-X16)+Atot*(H_NH3*(1+K_NH3*10^(-X16)/K_w))*RTL/(1+(H_NH3*(1+K_NH3*10^(-X16)/K_w))*RTL)*(K_NH3*10^(-X16)/K_w)/(1+K_NH3*10^(-X16)/K_w)-Profile!B16*(H_SO2*(1+Ka_S1/10^(-X16)+Ka_S1*Ka_S2/10^(-X16)^2))*RTL/(1+(H_SO2*(1+Ka_S1/10^(-X16)+Ka_S1*Ka_S2/10^(-X16)^2))*RTL)*(Ka_S1*10^(-X16)+2*Ka_S1*Ka_S2)/(10^(-X16)^2+Ka_S1*10^(-X16)+Ka_S1*Ka_S2)-Ntot-K_w/10^(-X16)-Profile!C16*(10^(-X16)+2*K_HSO4)/(10^(-X16)+K_HSO4))&gt;0,1,-1)*7/2^23</f>
        <v/>
      </c>
      <c r="Z16" s="9">
        <f>Y16+IF((10^(-Y16)+Atot*(H_NH3*(1+K_NH3*10^(-Y16)/K_w))*RTL/(1+(H_NH3*(1+K_NH3*10^(-Y16)/K_w))*RTL)*(K_NH3*10^(-Y16)/K_w)/(1+K_NH3*10^(-Y16)/K_w)-Profile!B16*(H_SO2*(1+Ka_S1/10^(-Y16)+Ka_S1*Ka_S2/10^(-Y16)^2))*RTL/(1+(H_SO2*(1+Ka_S1/10^(-Y16)+Ka_S1*Ka_S2/10^(-Y16)^2))*RTL)*(Ka_S1*10^(-Y16)+2*Ka_S1*Ka_S2)/(10^(-Y16)^2+Ka_S1*10^(-Y16)+Ka_S1*Ka_S2)-Ntot-K_w/10^(-Y16)-Profile!C16*(10^(-Y16)+2*K_HSO4)/(10^(-Y16)+K_HSO4))&gt;0,1,-1)*7/2^24</f>
        <v/>
      </c>
      <c r="AA16" s="9">
        <f>Z16+IF((10^(-Z16)+Atot*(H_NH3*(1+K_NH3*10^(-Z16)/K_w))*RTL/(1+(H_NH3*(1+K_NH3*10^(-Z16)/K_w))*RTL)*(K_NH3*10^(-Z16)/K_w)/(1+K_NH3*10^(-Z16)/K_w)-Profile!B16*(H_SO2*(1+Ka_S1/10^(-Z16)+Ka_S1*Ka_S2/10^(-Z16)^2))*RTL/(1+(H_SO2*(1+Ka_S1/10^(-Z16)+Ka_S1*Ka_S2/10^(-Z16)^2))*RTL)*(Ka_S1*10^(-Z16)+2*Ka_S1*Ka_S2)/(10^(-Z16)^2+Ka_S1*10^(-Z16)+Ka_S1*Ka_S2)-Ntot-K_w/10^(-Z16)-Profile!C16*(10^(-Z16)+2*K_HSO4)/(10^(-Z16)+K_HSO4))&gt;0,1,-1)*7/2^25</f>
        <v/>
      </c>
      <c r="AB16" s="9">
        <f>AA16+IF((10^(-AA16)+Atot*(H_NH3*(1+K_NH3*10^(-AA16)/K_w))*RTL/(1+(H_NH3*(1+K_NH3*10^(-AA16)/K_w))*RTL)*(K_NH3*10^(-AA16)/K_w)/(1+K_NH3*10^(-AA16)/K_w)-Profile!B16*(H_SO2*(1+Ka_S1/10^(-AA16)+Ka_S1*Ka_S2/10^(-AA16)^2))*RTL/(1+(H_SO2*(1+Ka_S1/10^(-AA16)+Ka_S1*Ka_S2/10^(-AA16)^2))*RTL)*(Ka_S1*10^(-AA16)+2*Ka_S1*Ka_S2)/(10^(-AA16)^2+Ka_S1*10^(-AA16)+Ka_S1*Ka_S2)-Ntot-K_w/10^(-AA16)-Profile!C16*(10^(-AA16)+2*K_HSO4)/(10^(-AA16)+K_HSO4))&gt;0,1,-1)*7/2^26</f>
        <v/>
      </c>
      <c r="AC16" s="9">
        <f>AB16+IF((10^(-AB16)+Atot*(H_NH3*(1+K_NH3*10^(-AB16)/K_w))*RTL/(1+(H_NH3*(1+K_NH3*10^(-AB16)/K_w))*RTL)*(K_NH3*10^(-AB16)/K_w)/(1+K_NH3*10^(-AB16)/K_w)-Profile!B16*(H_SO2*(1+Ka_S1/10^(-AB16)+Ka_S1*Ka_S2/10^(-AB16)^2))*RTL/(1+(H_SO2*(1+Ka_S1/10^(-AB16)+Ka_S1*Ka_S2/10^(-AB16)^2))*RTL)*(Ka_S1*10^(-AB16)+2*Ka_S1*Ka_S2)/(10^(-AB16)^2+Ka_S1*10^(-AB16)+Ka_S1*Ka_S2)-Ntot-K_w/10^(-AB16)-Profile!C16*(10^(-AB16)+2*K_HSO4)/(10^(-AB16)+K_HSO4))&gt;0,1,-1)*7/2^27</f>
        <v/>
      </c>
      <c r="AD16" s="9">
        <f>AC16+IF((10^(-AC16)+Atot*(H_NH3*(1+K_NH3*10^(-AC16)/K_w))*RTL/(1+(H_NH3*(1+K_NH3*10^(-AC16)/K_w))*RTL)*(K_NH3*10^(-AC16)/K_w)/(1+K_NH3*10^(-AC16)/K_w)-Profile!B16*(H_SO2*(1+Ka_S1/10^(-AC16)+Ka_S1*Ka_S2/10^(-AC16)^2))*RTL/(1+(H_SO2*(1+Ka_S1/10^(-AC16)+Ka_S1*Ka_S2/10^(-AC16)^2))*RTL)*(Ka_S1*10^(-AC16)+2*Ka_S1*Ka_S2)/(10^(-AC16)^2+Ka_S1*10^(-AC16)+Ka_S1*Ka_S2)-Ntot-K_w/10^(-AC16)-Profile!C16*(10^(-AC16)+2*K_HSO4)/(10^(-AC16)+K_HSO4))&gt;0,1,-1)*7/2^28</f>
        <v/>
      </c>
      <c r="AE16" s="9">
        <f>AD16+IF((10^(-AD16)+Atot*(H_NH3*(1+K_NH3*10^(-AD16)/K_w))*RTL/(1+(H_NH3*(1+K_NH3*10^(-AD16)/K_w))*RTL)*(K_NH3*10^(-AD16)/K_w)/(1+K_NH3*10^(-AD16)/K_w)-Profile!B16*(H_SO2*(1+Ka_S1/10^(-AD16)+Ka_S1*Ka_S2/10^(-AD16)^2))*RTL/(1+(H_SO2*(1+Ka_S1/10^(-AD16)+Ka_S1*Ka_S2/10^(-AD16)^2))*RTL)*(Ka_S1*10^(-AD16)+2*Ka_S1*Ka_S2)/(10^(-AD16)^2+Ka_S1*10^(-AD16)+Ka_S1*Ka_S2)-Ntot-K_w/10^(-AD16)-Profile!C16*(10^(-AD16)+2*K_HSO4)/(10^(-AD16)+K_HSO4))&gt;0,1,-1)*7/2^29</f>
        <v/>
      </c>
      <c r="AF16" s="9">
        <f>AE16+IF((10^(-AE16)+Atot*(H_NH3*(1+K_NH3*10^(-AE16)/K_w))*RTL/(1+(H_NH3*(1+K_NH3*10^(-AE16)/K_w))*RTL)*(K_NH3*10^(-AE16)/K_w)/(1+K_NH3*10^(-AE16)/K_w)-Profile!B16*(H_SO2*(1+Ka_S1/10^(-AE16)+Ka_S1*Ka_S2/10^(-AE16)^2))*RTL/(1+(H_SO2*(1+Ka_S1/10^(-AE16)+Ka_S1*Ka_S2/10^(-AE16)^2))*RTL)*(Ka_S1*10^(-AE16)+2*Ka_S1*Ka_S2)/(10^(-AE16)^2+Ka_S1*10^(-AE16)+Ka_S1*Ka_S2)-Ntot-K_w/10^(-AE16)-Profile!C16*(10^(-AE16)+2*K_HSO4)/(10^(-AE16)+K_HSO4))&gt;0,1,-1)*7/2^30</f>
        <v/>
      </c>
      <c r="AG16" s="9">
        <f>AF16+IF((10^(-AF16)+Atot*(H_NH3*(1+K_NH3*10^(-AF16)/K_w))*RTL/(1+(H_NH3*(1+K_NH3*10^(-AF16)/K_w))*RTL)*(K_NH3*10^(-AF16)/K_w)/(1+K_NH3*10^(-AF16)/K_w)-Profile!B16*(H_SO2*(1+Ka_S1/10^(-AF16)+Ka_S1*Ka_S2/10^(-AF16)^2))*RTL/(1+(H_SO2*(1+Ka_S1/10^(-AF16)+Ka_S1*Ka_S2/10^(-AF16)^2))*RTL)*(Ka_S1*10^(-AF16)+2*Ka_S1*Ka_S2)/(10^(-AF16)^2+Ka_S1*10^(-AF16)+Ka_S1*Ka_S2)-Ntot-K_w/10^(-AF16)-Profile!C16*(10^(-AF16)+2*K_HSO4)/(10^(-AF16)+K_HSO4))&gt;0,1,-1)*7/2^31</f>
        <v/>
      </c>
      <c r="AH16" s="9">
        <f>AG16+IF((10^(-AG16)+Atot*(H_NH3*(1+K_NH3*10^(-AG16)/K_w))*RTL/(1+(H_NH3*(1+K_NH3*10^(-AG16)/K_w))*RTL)*(K_NH3*10^(-AG16)/K_w)/(1+K_NH3*10^(-AG16)/K_w)-Profile!B16*(H_SO2*(1+Ka_S1/10^(-AG16)+Ka_S1*Ka_S2/10^(-AG16)^2))*RTL/(1+(H_SO2*(1+Ka_S1/10^(-AG16)+Ka_S1*Ka_S2/10^(-AG16)^2))*RTL)*(Ka_S1*10^(-AG16)+2*Ka_S1*Ka_S2)/(10^(-AG16)^2+Ka_S1*10^(-AG16)+Ka_S1*Ka_S2)-Ntot-K_w/10^(-AG16)-Profile!C16*(10^(-AG16)+2*K_HSO4)/(10^(-AG16)+K_HSO4))&gt;0,1,-1)*7/2^32</f>
        <v/>
      </c>
      <c r="AI16" s="9">
        <f>AH16+IF((10^(-AH16)+Atot*(H_NH3*(1+K_NH3*10^(-AH16)/K_w))*RTL/(1+(H_NH3*(1+K_NH3*10^(-AH16)/K_w))*RTL)*(K_NH3*10^(-AH16)/K_w)/(1+K_NH3*10^(-AH16)/K_w)-Profile!B16*(H_SO2*(1+Ka_S1/10^(-AH16)+Ka_S1*Ka_S2/10^(-AH16)^2))*RTL/(1+(H_SO2*(1+Ka_S1/10^(-AH16)+Ka_S1*Ka_S2/10^(-AH16)^2))*RTL)*(Ka_S1*10^(-AH16)+2*Ka_S1*Ka_S2)/(10^(-AH16)^2+Ka_S1*10^(-AH16)+Ka_S1*Ka_S2)-Ntot-K_w/10^(-AH16)-Profile!C16*(10^(-AH16)+2*K_HSO4)/(10^(-AH16)+K_HSO4))&gt;0,1,-1)*7/2^33</f>
        <v/>
      </c>
      <c r="AJ16" s="9">
        <f>AI16+IF((10^(-AI16)+Atot*(H_NH3*(1+K_NH3*10^(-AI16)/K_w))*RTL/(1+(H_NH3*(1+K_NH3*10^(-AI16)/K_w))*RTL)*(K_NH3*10^(-AI16)/K_w)/(1+K_NH3*10^(-AI16)/K_w)-Profile!B16*(H_SO2*(1+Ka_S1/10^(-AI16)+Ka_S1*Ka_S2/10^(-AI16)^2))*RTL/(1+(H_SO2*(1+Ka_S1/10^(-AI16)+Ka_S1*Ka_S2/10^(-AI16)^2))*RTL)*(Ka_S1*10^(-AI16)+2*Ka_S1*Ka_S2)/(10^(-AI16)^2+Ka_S1*10^(-AI16)+Ka_S1*Ka_S2)-Ntot-K_w/10^(-AI16)-Profile!C16*(10^(-AI16)+2*K_HSO4)/(10^(-AI16)+K_HSO4))&gt;0,1,-1)*7/2^34</f>
        <v/>
      </c>
      <c r="AK16" s="9">
        <f>AJ16+IF((10^(-AJ16)+Atot*(H_NH3*(1+K_NH3*10^(-AJ16)/K_w))*RTL/(1+(H_NH3*(1+K_NH3*10^(-AJ16)/K_w))*RTL)*(K_NH3*10^(-AJ16)/K_w)/(1+K_NH3*10^(-AJ16)/K_w)-Profile!B16*(H_SO2*(1+Ka_S1/10^(-AJ16)+Ka_S1*Ka_S2/10^(-AJ16)^2))*RTL/(1+(H_SO2*(1+Ka_S1/10^(-AJ16)+Ka_S1*Ka_S2/10^(-AJ16)^2))*RTL)*(Ka_S1*10^(-AJ16)+2*Ka_S1*Ka_S2)/(10^(-AJ16)^2+Ka_S1*10^(-AJ16)+Ka_S1*Ka_S2)-Ntot-K_w/10^(-AJ16)-Profile!C16*(10^(-AJ16)+2*K_HSO4)/(10^(-AJ16)+K_HSO4))&gt;0,1,-1)*7/2^35</f>
        <v/>
      </c>
      <c r="AL16" s="9">
        <f>AK16+IF((10^(-AK16)+Atot*(H_NH3*(1+K_NH3*10^(-AK16)/K_w))*RTL/(1+(H_NH3*(1+K_NH3*10^(-AK16)/K_w))*RTL)*(K_NH3*10^(-AK16)/K_w)/(1+K_NH3*10^(-AK16)/K_w)-Profile!B16*(H_SO2*(1+Ka_S1/10^(-AK16)+Ka_S1*Ka_S2/10^(-AK16)^2))*RTL/(1+(H_SO2*(1+Ka_S1/10^(-AK16)+Ka_S1*Ka_S2/10^(-AK16)^2))*RTL)*(Ka_S1*10^(-AK16)+2*Ka_S1*Ka_S2)/(10^(-AK16)^2+Ka_S1*10^(-AK16)+Ka_S1*Ka_S2)-Ntot-K_w/10^(-AK16)-Profile!C16*(10^(-AK16)+2*K_HSO4)/(10^(-AK16)+K_HSO4))&gt;0,1,-1)*7/2^36</f>
        <v/>
      </c>
    </row>
    <row r="17">
      <c r="A17">
        <f>Profile!A17</f>
        <v/>
      </c>
      <c r="B17" t="n">
        <v>7</v>
      </c>
      <c r="C17" s="9">
        <f>B17+IF((10^(-B17)+Atot*(H_NH3*(1+K_NH3*10^(-B17)/K_w))*RTL/(1+(H_NH3*(1+K_NH3*10^(-B17)/K_w))*RTL)*(K_NH3*10^(-B17)/K_w)/(1+K_NH3*10^(-B17)/K_w)-Profile!B17*(H_SO2*(1+Ka_S1/10^(-B17)+Ka_S1*Ka_S2/10^(-B17)^2))*RTL/(1+(H_SO2*(1+Ka_S1/10^(-B17)+Ka_S1*Ka_S2/10^(-B17)^2))*RTL)*(Ka_S1*10^(-B17)+2*Ka_S1*Ka_S2)/(10^(-B17)^2+Ka_S1*10^(-B17)+Ka_S1*Ka_S2)-Ntot-K_w/10^(-B17)-Profile!C17*(10^(-B17)+2*K_HSO4)/(10^(-B17)+K_HSO4))&gt;0,1,-1)*7/2^1</f>
        <v/>
      </c>
      <c r="D17" s="9">
        <f>C17+IF((10^(-C17)+Atot*(H_NH3*(1+K_NH3*10^(-C17)/K_w))*RTL/(1+(H_NH3*(1+K_NH3*10^(-C17)/K_w))*RTL)*(K_NH3*10^(-C17)/K_w)/(1+K_NH3*10^(-C17)/K_w)-Profile!B17*(H_SO2*(1+Ka_S1/10^(-C17)+Ka_S1*Ka_S2/10^(-C17)^2))*RTL/(1+(H_SO2*(1+Ka_S1/10^(-C17)+Ka_S1*Ka_S2/10^(-C17)^2))*RTL)*(Ka_S1*10^(-C17)+2*Ka_S1*Ka_S2)/(10^(-C17)^2+Ka_S1*10^(-C17)+Ka_S1*Ka_S2)-Ntot-K_w/10^(-C17)-Profile!C17*(10^(-C17)+2*K_HSO4)/(10^(-C17)+K_HSO4))&gt;0,1,-1)*7/2^2</f>
        <v/>
      </c>
      <c r="E17" s="9">
        <f>D17+IF((10^(-D17)+Atot*(H_NH3*(1+K_NH3*10^(-D17)/K_w))*RTL/(1+(H_NH3*(1+K_NH3*10^(-D17)/K_w))*RTL)*(K_NH3*10^(-D17)/K_w)/(1+K_NH3*10^(-D17)/K_w)-Profile!B17*(H_SO2*(1+Ka_S1/10^(-D17)+Ka_S1*Ka_S2/10^(-D17)^2))*RTL/(1+(H_SO2*(1+Ka_S1/10^(-D17)+Ka_S1*Ka_S2/10^(-D17)^2))*RTL)*(Ka_S1*10^(-D17)+2*Ka_S1*Ka_S2)/(10^(-D17)^2+Ka_S1*10^(-D17)+Ka_S1*Ka_S2)-Ntot-K_w/10^(-D17)-Profile!C17*(10^(-D17)+2*K_HSO4)/(10^(-D17)+K_HSO4))&gt;0,1,-1)*7/2^3</f>
        <v/>
      </c>
      <c r="F17" s="9">
        <f>E17+IF((10^(-E17)+Atot*(H_NH3*(1+K_NH3*10^(-E17)/K_w))*RTL/(1+(H_NH3*(1+K_NH3*10^(-E17)/K_w))*RTL)*(K_NH3*10^(-E17)/K_w)/(1+K_NH3*10^(-E17)/K_w)-Profile!B17*(H_SO2*(1+Ka_S1/10^(-E17)+Ka_S1*Ka_S2/10^(-E17)^2))*RTL/(1+(H_SO2*(1+Ka_S1/10^(-E17)+Ka_S1*Ka_S2/10^(-E17)^2))*RTL)*(Ka_S1*10^(-E17)+2*Ka_S1*Ka_S2)/(10^(-E17)^2+Ka_S1*10^(-E17)+Ka_S1*Ka_S2)-Ntot-K_w/10^(-E17)-Profile!C17*(10^(-E17)+2*K_HSO4)/(10^(-E17)+K_HSO4))&gt;0,1,-1)*7/2^4</f>
        <v/>
      </c>
      <c r="G17" s="9">
        <f>F17+IF((10^(-F17)+Atot*(H_NH3*(1+K_NH3*10^(-F17)/K_w))*RTL/(1+(H_NH3*(1+K_NH3*10^(-F17)/K_w))*RTL)*(K_NH3*10^(-F17)/K_w)/(1+K_NH3*10^(-F17)/K_w)-Profile!B17*(H_SO2*(1+Ka_S1/10^(-F17)+Ka_S1*Ka_S2/10^(-F17)^2))*RTL/(1+(H_SO2*(1+Ka_S1/10^(-F17)+Ka_S1*Ka_S2/10^(-F17)^2))*RTL)*(Ka_S1*10^(-F17)+2*Ka_S1*Ka_S2)/(10^(-F17)^2+Ka_S1*10^(-F17)+Ka_S1*Ka_S2)-Ntot-K_w/10^(-F17)-Profile!C17*(10^(-F17)+2*K_HSO4)/(10^(-F17)+K_HSO4))&gt;0,1,-1)*7/2^5</f>
        <v/>
      </c>
      <c r="H17" s="9">
        <f>G17+IF((10^(-G17)+Atot*(H_NH3*(1+K_NH3*10^(-G17)/K_w))*RTL/(1+(H_NH3*(1+K_NH3*10^(-G17)/K_w))*RTL)*(K_NH3*10^(-G17)/K_w)/(1+K_NH3*10^(-G17)/K_w)-Profile!B17*(H_SO2*(1+Ka_S1/10^(-G17)+Ka_S1*Ka_S2/10^(-G17)^2))*RTL/(1+(H_SO2*(1+Ka_S1/10^(-G17)+Ka_S1*Ka_S2/10^(-G17)^2))*RTL)*(Ka_S1*10^(-G17)+2*Ka_S1*Ka_S2)/(10^(-G17)^2+Ka_S1*10^(-G17)+Ka_S1*Ka_S2)-Ntot-K_w/10^(-G17)-Profile!C17*(10^(-G17)+2*K_HSO4)/(10^(-G17)+K_HSO4))&gt;0,1,-1)*7/2^6</f>
        <v/>
      </c>
      <c r="I17" s="9">
        <f>H17+IF((10^(-H17)+Atot*(H_NH3*(1+K_NH3*10^(-H17)/K_w))*RTL/(1+(H_NH3*(1+K_NH3*10^(-H17)/K_w))*RTL)*(K_NH3*10^(-H17)/K_w)/(1+K_NH3*10^(-H17)/K_w)-Profile!B17*(H_SO2*(1+Ka_S1/10^(-H17)+Ka_S1*Ka_S2/10^(-H17)^2))*RTL/(1+(H_SO2*(1+Ka_S1/10^(-H17)+Ka_S1*Ka_S2/10^(-H17)^2))*RTL)*(Ka_S1*10^(-H17)+2*Ka_S1*Ka_S2)/(10^(-H17)^2+Ka_S1*10^(-H17)+Ka_S1*Ka_S2)-Ntot-K_w/10^(-H17)-Profile!C17*(10^(-H17)+2*K_HSO4)/(10^(-H17)+K_HSO4))&gt;0,1,-1)*7/2^7</f>
        <v/>
      </c>
      <c r="J17" s="9">
        <f>I17+IF((10^(-I17)+Atot*(H_NH3*(1+K_NH3*10^(-I17)/K_w))*RTL/(1+(H_NH3*(1+K_NH3*10^(-I17)/K_w))*RTL)*(K_NH3*10^(-I17)/K_w)/(1+K_NH3*10^(-I17)/K_w)-Profile!B17*(H_SO2*(1+Ka_S1/10^(-I17)+Ka_S1*Ka_S2/10^(-I17)^2))*RTL/(1+(H_SO2*(1+Ka_S1/10^(-I17)+Ka_S1*Ka_S2/10^(-I17)^2))*RTL)*(Ka_S1*10^(-I17)+2*Ka_S1*Ka_S2)/(10^(-I17)^2+Ka_S1*10^(-I17)+Ka_S1*Ka_S2)-Ntot-K_w/10^(-I17)-Profile!C17*(10^(-I17)+2*K_HSO4)/(10^(-I17)+K_HSO4))&gt;0,1,-1)*7/2^8</f>
        <v/>
      </c>
      <c r="K17" s="9">
        <f>J17+IF((10^(-J17)+Atot*(H_NH3*(1+K_NH3*10^(-J17)/K_w))*RTL/(1+(H_NH3*(1+K_NH3*10^(-J17)/K_w))*RTL)*(K_NH3*10^(-J17)/K_w)/(1+K_NH3*10^(-J17)/K_w)-Profile!B17*(H_SO2*(1+Ka_S1/10^(-J17)+Ka_S1*Ka_S2/10^(-J17)^2))*RTL/(1+(H_SO2*(1+Ka_S1/10^(-J17)+Ka_S1*Ka_S2/10^(-J17)^2))*RTL)*(Ka_S1*10^(-J17)+2*Ka_S1*Ka_S2)/(10^(-J17)^2+Ka_S1*10^(-J17)+Ka_S1*Ka_S2)-Ntot-K_w/10^(-J17)-Profile!C17*(10^(-J17)+2*K_HSO4)/(10^(-J17)+K_HSO4))&gt;0,1,-1)*7/2^9</f>
        <v/>
      </c>
      <c r="L17" s="9">
        <f>K17+IF((10^(-K17)+Atot*(H_NH3*(1+K_NH3*10^(-K17)/K_w))*RTL/(1+(H_NH3*(1+K_NH3*10^(-K17)/K_w))*RTL)*(K_NH3*10^(-K17)/K_w)/(1+K_NH3*10^(-K17)/K_w)-Profile!B17*(H_SO2*(1+Ka_S1/10^(-K17)+Ka_S1*Ka_S2/10^(-K17)^2))*RTL/(1+(H_SO2*(1+Ka_S1/10^(-K17)+Ka_S1*Ka_S2/10^(-K17)^2))*RTL)*(Ka_S1*10^(-K17)+2*Ka_S1*Ka_S2)/(10^(-K17)^2+Ka_S1*10^(-K17)+Ka_S1*Ka_S2)-Ntot-K_w/10^(-K17)-Profile!C17*(10^(-K17)+2*K_HSO4)/(10^(-K17)+K_HSO4))&gt;0,1,-1)*7/2^10</f>
        <v/>
      </c>
      <c r="M17" s="9">
        <f>L17+IF((10^(-L17)+Atot*(H_NH3*(1+K_NH3*10^(-L17)/K_w))*RTL/(1+(H_NH3*(1+K_NH3*10^(-L17)/K_w))*RTL)*(K_NH3*10^(-L17)/K_w)/(1+K_NH3*10^(-L17)/K_w)-Profile!B17*(H_SO2*(1+Ka_S1/10^(-L17)+Ka_S1*Ka_S2/10^(-L17)^2))*RTL/(1+(H_SO2*(1+Ka_S1/10^(-L17)+Ka_S1*Ka_S2/10^(-L17)^2))*RTL)*(Ka_S1*10^(-L17)+2*Ka_S1*Ka_S2)/(10^(-L17)^2+Ka_S1*10^(-L17)+Ka_S1*Ka_S2)-Ntot-K_w/10^(-L17)-Profile!C17*(10^(-L17)+2*K_HSO4)/(10^(-L17)+K_HSO4))&gt;0,1,-1)*7/2^11</f>
        <v/>
      </c>
      <c r="N17" s="9">
        <f>M17+IF((10^(-M17)+Atot*(H_NH3*(1+K_NH3*10^(-M17)/K_w))*RTL/(1+(H_NH3*(1+K_NH3*10^(-M17)/K_w))*RTL)*(K_NH3*10^(-M17)/K_w)/(1+K_NH3*10^(-M17)/K_w)-Profile!B17*(H_SO2*(1+Ka_S1/10^(-M17)+Ka_S1*Ka_S2/10^(-M17)^2))*RTL/(1+(H_SO2*(1+Ka_S1/10^(-M17)+Ka_S1*Ka_S2/10^(-M17)^2))*RTL)*(Ka_S1*10^(-M17)+2*Ka_S1*Ka_S2)/(10^(-M17)^2+Ka_S1*10^(-M17)+Ka_S1*Ka_S2)-Ntot-K_w/10^(-M17)-Profile!C17*(10^(-M17)+2*K_HSO4)/(10^(-M17)+K_HSO4))&gt;0,1,-1)*7/2^12</f>
        <v/>
      </c>
      <c r="O17" s="9">
        <f>N17+IF((10^(-N17)+Atot*(H_NH3*(1+K_NH3*10^(-N17)/K_w))*RTL/(1+(H_NH3*(1+K_NH3*10^(-N17)/K_w))*RTL)*(K_NH3*10^(-N17)/K_w)/(1+K_NH3*10^(-N17)/K_w)-Profile!B17*(H_SO2*(1+Ka_S1/10^(-N17)+Ka_S1*Ka_S2/10^(-N17)^2))*RTL/(1+(H_SO2*(1+Ka_S1/10^(-N17)+Ka_S1*Ka_S2/10^(-N17)^2))*RTL)*(Ka_S1*10^(-N17)+2*Ka_S1*Ka_S2)/(10^(-N17)^2+Ka_S1*10^(-N17)+Ka_S1*Ka_S2)-Ntot-K_w/10^(-N17)-Profile!C17*(10^(-N17)+2*K_HSO4)/(10^(-N17)+K_HSO4))&gt;0,1,-1)*7/2^13</f>
        <v/>
      </c>
      <c r="P17" s="9">
        <f>O17+IF((10^(-O17)+Atot*(H_NH3*(1+K_NH3*10^(-O17)/K_w))*RTL/(1+(H_NH3*(1+K_NH3*10^(-O17)/K_w))*RTL)*(K_NH3*10^(-O17)/K_w)/(1+K_NH3*10^(-O17)/K_w)-Profile!B17*(H_SO2*(1+Ka_S1/10^(-O17)+Ka_S1*Ka_S2/10^(-O17)^2))*RTL/(1+(H_SO2*(1+Ka_S1/10^(-O17)+Ka_S1*Ka_S2/10^(-O17)^2))*RTL)*(Ka_S1*10^(-O17)+2*Ka_S1*Ka_S2)/(10^(-O17)^2+Ka_S1*10^(-O17)+Ka_S1*Ka_S2)-Ntot-K_w/10^(-O17)-Profile!C17*(10^(-O17)+2*K_HSO4)/(10^(-O17)+K_HSO4))&gt;0,1,-1)*7/2^14</f>
        <v/>
      </c>
      <c r="Q17" s="9">
        <f>P17+IF((10^(-P17)+Atot*(H_NH3*(1+K_NH3*10^(-P17)/K_w))*RTL/(1+(H_NH3*(1+K_NH3*10^(-P17)/K_w))*RTL)*(K_NH3*10^(-P17)/K_w)/(1+K_NH3*10^(-P17)/K_w)-Profile!B17*(H_SO2*(1+Ka_S1/10^(-P17)+Ka_S1*Ka_S2/10^(-P17)^2))*RTL/(1+(H_SO2*(1+Ka_S1/10^(-P17)+Ka_S1*Ka_S2/10^(-P17)^2))*RTL)*(Ka_S1*10^(-P17)+2*Ka_S1*Ka_S2)/(10^(-P17)^2+Ka_S1*10^(-P17)+Ka_S1*Ka_S2)-Ntot-K_w/10^(-P17)-Profile!C17*(10^(-P17)+2*K_HSO4)/(10^(-P17)+K_HSO4))&gt;0,1,-1)*7/2^15</f>
        <v/>
      </c>
      <c r="R17" s="9">
        <f>Q17+IF((10^(-Q17)+Atot*(H_NH3*(1+K_NH3*10^(-Q17)/K_w))*RTL/(1+(H_NH3*(1+K_NH3*10^(-Q17)/K_w))*RTL)*(K_NH3*10^(-Q17)/K_w)/(1+K_NH3*10^(-Q17)/K_w)-Profile!B17*(H_SO2*(1+Ka_S1/10^(-Q17)+Ka_S1*Ka_S2/10^(-Q17)^2))*RTL/(1+(H_SO2*(1+Ka_S1/10^(-Q17)+Ka_S1*Ka_S2/10^(-Q17)^2))*RTL)*(Ka_S1*10^(-Q17)+2*Ka_S1*Ka_S2)/(10^(-Q17)^2+Ka_S1*10^(-Q17)+Ka_S1*Ka_S2)-Ntot-K_w/10^(-Q17)-Profile!C17*(10^(-Q17)+2*K_HSO4)/(10^(-Q17)+K_HSO4))&gt;0,1,-1)*7/2^16</f>
        <v/>
      </c>
      <c r="S17" s="9">
        <f>R17+IF((10^(-R17)+Atot*(H_NH3*(1+K_NH3*10^(-R17)/K_w))*RTL/(1+(H_NH3*(1+K_NH3*10^(-R17)/K_w))*RTL)*(K_NH3*10^(-R17)/K_w)/(1+K_NH3*10^(-R17)/K_w)-Profile!B17*(H_SO2*(1+Ka_S1/10^(-R17)+Ka_S1*Ka_S2/10^(-R17)^2))*RTL/(1+(H_SO2*(1+Ka_S1/10^(-R17)+Ka_S1*Ka_S2/10^(-R17)^2))*RTL)*(Ka_S1*10^(-R17)+2*Ka_S1*Ka_S2)/(10^(-R17)^2+Ka_S1*10^(-R17)+Ka_S1*Ka_S2)-Ntot-K_w/10^(-R17)-Profile!C17*(10^(-R17)+2*K_HSO4)/(10^(-R17)+K_HSO4))&gt;0,1,-1)*7/2^17</f>
        <v/>
      </c>
      <c r="T17" s="9">
        <f>S17+IF((10^(-S17)+Atot*(H_NH3*(1+K_NH3*10^(-S17)/K_w))*RTL/(1+(H_NH3*(1+K_NH3*10^(-S17)/K_w))*RTL)*(K_NH3*10^(-S17)/K_w)/(1+K_NH3*10^(-S17)/K_w)-Profile!B17*(H_SO2*(1+Ka_S1/10^(-S17)+Ka_S1*Ka_S2/10^(-S17)^2))*RTL/(1+(H_SO2*(1+Ka_S1/10^(-S17)+Ka_S1*Ka_S2/10^(-S17)^2))*RTL)*(Ka_S1*10^(-S17)+2*Ka_S1*Ka_S2)/(10^(-S17)^2+Ka_S1*10^(-S17)+Ka_S1*Ka_S2)-Ntot-K_w/10^(-S17)-Profile!C17*(10^(-S17)+2*K_HSO4)/(10^(-S17)+K_HSO4))&gt;0,1,-1)*7/2^18</f>
        <v/>
      </c>
      <c r="U17" s="9">
        <f>T17+IF((10^(-T17)+Atot*(H_NH3*(1+K_NH3*10^(-T17)/K_w))*RTL/(1+(H_NH3*(1+K_NH3*10^(-T17)/K_w))*RTL)*(K_NH3*10^(-T17)/K_w)/(1+K_NH3*10^(-T17)/K_w)-Profile!B17*(H_SO2*(1+Ka_S1/10^(-T17)+Ka_S1*Ka_S2/10^(-T17)^2))*RTL/(1+(H_SO2*(1+Ka_S1/10^(-T17)+Ka_S1*Ka_S2/10^(-T17)^2))*RTL)*(Ka_S1*10^(-T17)+2*Ka_S1*Ka_S2)/(10^(-T17)^2+Ka_S1*10^(-T17)+Ka_S1*Ka_S2)-Ntot-K_w/10^(-T17)-Profile!C17*(10^(-T17)+2*K_HSO4)/(10^(-T17)+K_HSO4))&gt;0,1,-1)*7/2^19</f>
        <v/>
      </c>
      <c r="V17" s="9">
        <f>U17+IF((10^(-U17)+Atot*(H_NH3*(1+K_NH3*10^(-U17)/K_w))*RTL/(1+(H_NH3*(1+K_NH3*10^(-U17)/K_w))*RTL)*(K_NH3*10^(-U17)/K_w)/(1+K_NH3*10^(-U17)/K_w)-Profile!B17*(H_SO2*(1+Ka_S1/10^(-U17)+Ka_S1*Ka_S2/10^(-U17)^2))*RTL/(1+(H_SO2*(1+Ka_S1/10^(-U17)+Ka_S1*Ka_S2/10^(-U17)^2))*RTL)*(Ka_S1*10^(-U17)+2*Ka_S1*Ka_S2)/(10^(-U17)^2+Ka_S1*10^(-U17)+Ka_S1*Ka_S2)-Ntot-K_w/10^(-U17)-Profile!C17*(10^(-U17)+2*K_HSO4)/(10^(-U17)+K_HSO4))&gt;0,1,-1)*7/2^20</f>
        <v/>
      </c>
      <c r="W17" s="9">
        <f>V17+IF((10^(-V17)+Atot*(H_NH3*(1+K_NH3*10^(-V17)/K_w))*RTL/(1+(H_NH3*(1+K_NH3*10^(-V17)/K_w))*RTL)*(K_NH3*10^(-V17)/K_w)/(1+K_NH3*10^(-V17)/K_w)-Profile!B17*(H_SO2*(1+Ka_S1/10^(-V17)+Ka_S1*Ka_S2/10^(-V17)^2))*RTL/(1+(H_SO2*(1+Ka_S1/10^(-V17)+Ka_S1*Ka_S2/10^(-V17)^2))*RTL)*(Ka_S1*10^(-V17)+2*Ka_S1*Ka_S2)/(10^(-V17)^2+Ka_S1*10^(-V17)+Ka_S1*Ka_S2)-Ntot-K_w/10^(-V17)-Profile!C17*(10^(-V17)+2*K_HSO4)/(10^(-V17)+K_HSO4))&gt;0,1,-1)*7/2^21</f>
        <v/>
      </c>
      <c r="X17" s="9">
        <f>W17+IF((10^(-W17)+Atot*(H_NH3*(1+K_NH3*10^(-W17)/K_w))*RTL/(1+(H_NH3*(1+K_NH3*10^(-W17)/K_w))*RTL)*(K_NH3*10^(-W17)/K_w)/(1+K_NH3*10^(-W17)/K_w)-Profile!B17*(H_SO2*(1+Ka_S1/10^(-W17)+Ka_S1*Ka_S2/10^(-W17)^2))*RTL/(1+(H_SO2*(1+Ka_S1/10^(-W17)+Ka_S1*Ka_S2/10^(-W17)^2))*RTL)*(Ka_S1*10^(-W17)+2*Ka_S1*Ka_S2)/(10^(-W17)^2+Ka_S1*10^(-W17)+Ka_S1*Ka_S2)-Ntot-K_w/10^(-W17)-Profile!C17*(10^(-W17)+2*K_HSO4)/(10^(-W17)+K_HSO4))&gt;0,1,-1)*7/2^22</f>
        <v/>
      </c>
      <c r="Y17" s="9">
        <f>X17+IF((10^(-X17)+Atot*(H_NH3*(1+K_NH3*10^(-X17)/K_w))*RTL/(1+(H_NH3*(1+K_NH3*10^(-X17)/K_w))*RTL)*(K_NH3*10^(-X17)/K_w)/(1+K_NH3*10^(-X17)/K_w)-Profile!B17*(H_SO2*(1+Ka_S1/10^(-X17)+Ka_S1*Ka_S2/10^(-X17)^2))*RTL/(1+(H_SO2*(1+Ka_S1/10^(-X17)+Ka_S1*Ka_S2/10^(-X17)^2))*RTL)*(Ka_S1*10^(-X17)+2*Ka_S1*Ka_S2)/(10^(-X17)^2+Ka_S1*10^(-X17)+Ka_S1*Ka_S2)-Ntot-K_w/10^(-X17)-Profile!C17*(10^(-X17)+2*K_HSO4)/(10^(-X17)+K_HSO4))&gt;0,1,-1)*7/2^23</f>
        <v/>
      </c>
      <c r="Z17" s="9">
        <f>Y17+IF((10^(-Y17)+Atot*(H_NH3*(1+K_NH3*10^(-Y17)/K_w))*RTL/(1+(H_NH3*(1+K_NH3*10^(-Y17)/K_w))*RTL)*(K_NH3*10^(-Y17)/K_w)/(1+K_NH3*10^(-Y17)/K_w)-Profile!B17*(H_SO2*(1+Ka_S1/10^(-Y17)+Ka_S1*Ka_S2/10^(-Y17)^2))*RTL/(1+(H_SO2*(1+Ka_S1/10^(-Y17)+Ka_S1*Ka_S2/10^(-Y17)^2))*RTL)*(Ka_S1*10^(-Y17)+2*Ka_S1*Ka_S2)/(10^(-Y17)^2+Ka_S1*10^(-Y17)+Ka_S1*Ka_S2)-Ntot-K_w/10^(-Y17)-Profile!C17*(10^(-Y17)+2*K_HSO4)/(10^(-Y17)+K_HSO4))&gt;0,1,-1)*7/2^24</f>
        <v/>
      </c>
      <c r="AA17" s="9">
        <f>Z17+IF((10^(-Z17)+Atot*(H_NH3*(1+K_NH3*10^(-Z17)/K_w))*RTL/(1+(H_NH3*(1+K_NH3*10^(-Z17)/K_w))*RTL)*(K_NH3*10^(-Z17)/K_w)/(1+K_NH3*10^(-Z17)/K_w)-Profile!B17*(H_SO2*(1+Ka_S1/10^(-Z17)+Ka_S1*Ka_S2/10^(-Z17)^2))*RTL/(1+(H_SO2*(1+Ka_S1/10^(-Z17)+Ka_S1*Ka_S2/10^(-Z17)^2))*RTL)*(Ka_S1*10^(-Z17)+2*Ka_S1*Ka_S2)/(10^(-Z17)^2+Ka_S1*10^(-Z17)+Ka_S1*Ka_S2)-Ntot-K_w/10^(-Z17)-Profile!C17*(10^(-Z17)+2*K_HSO4)/(10^(-Z17)+K_HSO4))&gt;0,1,-1)*7/2^25</f>
        <v/>
      </c>
      <c r="AB17" s="9">
        <f>AA17+IF((10^(-AA17)+Atot*(H_NH3*(1+K_NH3*10^(-AA17)/K_w))*RTL/(1+(H_NH3*(1+K_NH3*10^(-AA17)/K_w))*RTL)*(K_NH3*10^(-AA17)/K_w)/(1+K_NH3*10^(-AA17)/K_w)-Profile!B17*(H_SO2*(1+Ka_S1/10^(-AA17)+Ka_S1*Ka_S2/10^(-AA17)^2))*RTL/(1+(H_SO2*(1+Ka_S1/10^(-AA17)+Ka_S1*Ka_S2/10^(-AA17)^2))*RTL)*(Ka_S1*10^(-AA17)+2*Ka_S1*Ka_S2)/(10^(-AA17)^2+Ka_S1*10^(-AA17)+Ka_S1*Ka_S2)-Ntot-K_w/10^(-AA17)-Profile!C17*(10^(-AA17)+2*K_HSO4)/(10^(-AA17)+K_HSO4))&gt;0,1,-1)*7/2^26</f>
        <v/>
      </c>
      <c r="AC17" s="9">
        <f>AB17+IF((10^(-AB17)+Atot*(H_NH3*(1+K_NH3*10^(-AB17)/K_w))*RTL/(1+(H_NH3*(1+K_NH3*10^(-AB17)/K_w))*RTL)*(K_NH3*10^(-AB17)/K_w)/(1+K_NH3*10^(-AB17)/K_w)-Profile!B17*(H_SO2*(1+Ka_S1/10^(-AB17)+Ka_S1*Ka_S2/10^(-AB17)^2))*RTL/(1+(H_SO2*(1+Ka_S1/10^(-AB17)+Ka_S1*Ka_S2/10^(-AB17)^2))*RTL)*(Ka_S1*10^(-AB17)+2*Ka_S1*Ka_S2)/(10^(-AB17)^2+Ka_S1*10^(-AB17)+Ka_S1*Ka_S2)-Ntot-K_w/10^(-AB17)-Profile!C17*(10^(-AB17)+2*K_HSO4)/(10^(-AB17)+K_HSO4))&gt;0,1,-1)*7/2^27</f>
        <v/>
      </c>
      <c r="AD17" s="9">
        <f>AC17+IF((10^(-AC17)+Atot*(H_NH3*(1+K_NH3*10^(-AC17)/K_w))*RTL/(1+(H_NH3*(1+K_NH3*10^(-AC17)/K_w))*RTL)*(K_NH3*10^(-AC17)/K_w)/(1+K_NH3*10^(-AC17)/K_w)-Profile!B17*(H_SO2*(1+Ka_S1/10^(-AC17)+Ka_S1*Ka_S2/10^(-AC17)^2))*RTL/(1+(H_SO2*(1+Ka_S1/10^(-AC17)+Ka_S1*Ka_S2/10^(-AC17)^2))*RTL)*(Ka_S1*10^(-AC17)+2*Ka_S1*Ka_S2)/(10^(-AC17)^2+Ka_S1*10^(-AC17)+Ka_S1*Ka_S2)-Ntot-K_w/10^(-AC17)-Profile!C17*(10^(-AC17)+2*K_HSO4)/(10^(-AC17)+K_HSO4))&gt;0,1,-1)*7/2^28</f>
        <v/>
      </c>
      <c r="AE17" s="9">
        <f>AD17+IF((10^(-AD17)+Atot*(H_NH3*(1+K_NH3*10^(-AD17)/K_w))*RTL/(1+(H_NH3*(1+K_NH3*10^(-AD17)/K_w))*RTL)*(K_NH3*10^(-AD17)/K_w)/(1+K_NH3*10^(-AD17)/K_w)-Profile!B17*(H_SO2*(1+Ka_S1/10^(-AD17)+Ka_S1*Ka_S2/10^(-AD17)^2))*RTL/(1+(H_SO2*(1+Ka_S1/10^(-AD17)+Ka_S1*Ka_S2/10^(-AD17)^2))*RTL)*(Ka_S1*10^(-AD17)+2*Ka_S1*Ka_S2)/(10^(-AD17)^2+Ka_S1*10^(-AD17)+Ka_S1*Ka_S2)-Ntot-K_w/10^(-AD17)-Profile!C17*(10^(-AD17)+2*K_HSO4)/(10^(-AD17)+K_HSO4))&gt;0,1,-1)*7/2^29</f>
        <v/>
      </c>
      <c r="AF17" s="9">
        <f>AE17+IF((10^(-AE17)+Atot*(H_NH3*(1+K_NH3*10^(-AE17)/K_w))*RTL/(1+(H_NH3*(1+K_NH3*10^(-AE17)/K_w))*RTL)*(K_NH3*10^(-AE17)/K_w)/(1+K_NH3*10^(-AE17)/K_w)-Profile!B17*(H_SO2*(1+Ka_S1/10^(-AE17)+Ka_S1*Ka_S2/10^(-AE17)^2))*RTL/(1+(H_SO2*(1+Ka_S1/10^(-AE17)+Ka_S1*Ka_S2/10^(-AE17)^2))*RTL)*(Ka_S1*10^(-AE17)+2*Ka_S1*Ka_S2)/(10^(-AE17)^2+Ka_S1*10^(-AE17)+Ka_S1*Ka_S2)-Ntot-K_w/10^(-AE17)-Profile!C17*(10^(-AE17)+2*K_HSO4)/(10^(-AE17)+K_HSO4))&gt;0,1,-1)*7/2^30</f>
        <v/>
      </c>
      <c r="AG17" s="9">
        <f>AF17+IF((10^(-AF17)+Atot*(H_NH3*(1+K_NH3*10^(-AF17)/K_w))*RTL/(1+(H_NH3*(1+K_NH3*10^(-AF17)/K_w))*RTL)*(K_NH3*10^(-AF17)/K_w)/(1+K_NH3*10^(-AF17)/K_w)-Profile!B17*(H_SO2*(1+Ka_S1/10^(-AF17)+Ka_S1*Ka_S2/10^(-AF17)^2))*RTL/(1+(H_SO2*(1+Ka_S1/10^(-AF17)+Ka_S1*Ka_S2/10^(-AF17)^2))*RTL)*(Ka_S1*10^(-AF17)+2*Ka_S1*Ka_S2)/(10^(-AF17)^2+Ka_S1*10^(-AF17)+Ka_S1*Ka_S2)-Ntot-K_w/10^(-AF17)-Profile!C17*(10^(-AF17)+2*K_HSO4)/(10^(-AF17)+K_HSO4))&gt;0,1,-1)*7/2^31</f>
        <v/>
      </c>
      <c r="AH17" s="9">
        <f>AG17+IF((10^(-AG17)+Atot*(H_NH3*(1+K_NH3*10^(-AG17)/K_w))*RTL/(1+(H_NH3*(1+K_NH3*10^(-AG17)/K_w))*RTL)*(K_NH3*10^(-AG17)/K_w)/(1+K_NH3*10^(-AG17)/K_w)-Profile!B17*(H_SO2*(1+Ka_S1/10^(-AG17)+Ka_S1*Ka_S2/10^(-AG17)^2))*RTL/(1+(H_SO2*(1+Ka_S1/10^(-AG17)+Ka_S1*Ka_S2/10^(-AG17)^2))*RTL)*(Ka_S1*10^(-AG17)+2*Ka_S1*Ka_S2)/(10^(-AG17)^2+Ka_S1*10^(-AG17)+Ka_S1*Ka_S2)-Ntot-K_w/10^(-AG17)-Profile!C17*(10^(-AG17)+2*K_HSO4)/(10^(-AG17)+K_HSO4))&gt;0,1,-1)*7/2^32</f>
        <v/>
      </c>
      <c r="AI17" s="9">
        <f>AH17+IF((10^(-AH17)+Atot*(H_NH3*(1+K_NH3*10^(-AH17)/K_w))*RTL/(1+(H_NH3*(1+K_NH3*10^(-AH17)/K_w))*RTL)*(K_NH3*10^(-AH17)/K_w)/(1+K_NH3*10^(-AH17)/K_w)-Profile!B17*(H_SO2*(1+Ka_S1/10^(-AH17)+Ka_S1*Ka_S2/10^(-AH17)^2))*RTL/(1+(H_SO2*(1+Ka_S1/10^(-AH17)+Ka_S1*Ka_S2/10^(-AH17)^2))*RTL)*(Ka_S1*10^(-AH17)+2*Ka_S1*Ka_S2)/(10^(-AH17)^2+Ka_S1*10^(-AH17)+Ka_S1*Ka_S2)-Ntot-K_w/10^(-AH17)-Profile!C17*(10^(-AH17)+2*K_HSO4)/(10^(-AH17)+K_HSO4))&gt;0,1,-1)*7/2^33</f>
        <v/>
      </c>
      <c r="AJ17" s="9">
        <f>AI17+IF((10^(-AI17)+Atot*(H_NH3*(1+K_NH3*10^(-AI17)/K_w))*RTL/(1+(H_NH3*(1+K_NH3*10^(-AI17)/K_w))*RTL)*(K_NH3*10^(-AI17)/K_w)/(1+K_NH3*10^(-AI17)/K_w)-Profile!B17*(H_SO2*(1+Ka_S1/10^(-AI17)+Ka_S1*Ka_S2/10^(-AI17)^2))*RTL/(1+(H_SO2*(1+Ka_S1/10^(-AI17)+Ka_S1*Ka_S2/10^(-AI17)^2))*RTL)*(Ka_S1*10^(-AI17)+2*Ka_S1*Ka_S2)/(10^(-AI17)^2+Ka_S1*10^(-AI17)+Ka_S1*Ka_S2)-Ntot-K_w/10^(-AI17)-Profile!C17*(10^(-AI17)+2*K_HSO4)/(10^(-AI17)+K_HSO4))&gt;0,1,-1)*7/2^34</f>
        <v/>
      </c>
      <c r="AK17" s="9">
        <f>AJ17+IF((10^(-AJ17)+Atot*(H_NH3*(1+K_NH3*10^(-AJ17)/K_w))*RTL/(1+(H_NH3*(1+K_NH3*10^(-AJ17)/K_w))*RTL)*(K_NH3*10^(-AJ17)/K_w)/(1+K_NH3*10^(-AJ17)/K_w)-Profile!B17*(H_SO2*(1+Ka_S1/10^(-AJ17)+Ka_S1*Ka_S2/10^(-AJ17)^2))*RTL/(1+(H_SO2*(1+Ka_S1/10^(-AJ17)+Ka_S1*Ka_S2/10^(-AJ17)^2))*RTL)*(Ka_S1*10^(-AJ17)+2*Ka_S1*Ka_S2)/(10^(-AJ17)^2+Ka_S1*10^(-AJ17)+Ka_S1*Ka_S2)-Ntot-K_w/10^(-AJ17)-Profile!C17*(10^(-AJ17)+2*K_HSO4)/(10^(-AJ17)+K_HSO4))&gt;0,1,-1)*7/2^35</f>
        <v/>
      </c>
      <c r="AL17" s="9">
        <f>AK17+IF((10^(-AK17)+Atot*(H_NH3*(1+K_NH3*10^(-AK17)/K_w))*RTL/(1+(H_NH3*(1+K_NH3*10^(-AK17)/K_w))*RTL)*(K_NH3*10^(-AK17)/K_w)/(1+K_NH3*10^(-AK17)/K_w)-Profile!B17*(H_SO2*(1+Ka_S1/10^(-AK17)+Ka_S1*Ka_S2/10^(-AK17)^2))*RTL/(1+(H_SO2*(1+Ka_S1/10^(-AK17)+Ka_S1*Ka_S2/10^(-AK17)^2))*RTL)*(Ka_S1*10^(-AK17)+2*Ka_S1*Ka_S2)/(10^(-AK17)^2+Ka_S1*10^(-AK17)+Ka_S1*Ka_S2)-Ntot-K_w/10^(-AK17)-Profile!C17*(10^(-AK17)+2*K_HSO4)/(10^(-AK17)+K_HSO4))&gt;0,1,-1)*7/2^36</f>
        <v/>
      </c>
    </row>
    <row r="18">
      <c r="A18">
        <f>Profile!A18</f>
        <v/>
      </c>
      <c r="B18" t="n">
        <v>7</v>
      </c>
      <c r="C18" s="9">
        <f>B18+IF((10^(-B18)+Atot*(H_NH3*(1+K_NH3*10^(-B18)/K_w))*RTL/(1+(H_NH3*(1+K_NH3*10^(-B18)/K_w))*RTL)*(K_NH3*10^(-B18)/K_w)/(1+K_NH3*10^(-B18)/K_w)-Profile!B18*(H_SO2*(1+Ka_S1/10^(-B18)+Ka_S1*Ka_S2/10^(-B18)^2))*RTL/(1+(H_SO2*(1+Ka_S1/10^(-B18)+Ka_S1*Ka_S2/10^(-B18)^2))*RTL)*(Ka_S1*10^(-B18)+2*Ka_S1*Ka_S2)/(10^(-B18)^2+Ka_S1*10^(-B18)+Ka_S1*Ka_S2)-Ntot-K_w/10^(-B18)-Profile!C18*(10^(-B18)+2*K_HSO4)/(10^(-B18)+K_HSO4))&gt;0,1,-1)*7/2^1</f>
        <v/>
      </c>
      <c r="D18" s="9">
        <f>C18+IF((10^(-C18)+Atot*(H_NH3*(1+K_NH3*10^(-C18)/K_w))*RTL/(1+(H_NH3*(1+K_NH3*10^(-C18)/K_w))*RTL)*(K_NH3*10^(-C18)/K_w)/(1+K_NH3*10^(-C18)/K_w)-Profile!B18*(H_SO2*(1+Ka_S1/10^(-C18)+Ka_S1*Ka_S2/10^(-C18)^2))*RTL/(1+(H_SO2*(1+Ka_S1/10^(-C18)+Ka_S1*Ka_S2/10^(-C18)^2))*RTL)*(Ka_S1*10^(-C18)+2*Ka_S1*Ka_S2)/(10^(-C18)^2+Ka_S1*10^(-C18)+Ka_S1*Ka_S2)-Ntot-K_w/10^(-C18)-Profile!C18*(10^(-C18)+2*K_HSO4)/(10^(-C18)+K_HSO4))&gt;0,1,-1)*7/2^2</f>
        <v/>
      </c>
      <c r="E18" s="9">
        <f>D18+IF((10^(-D18)+Atot*(H_NH3*(1+K_NH3*10^(-D18)/K_w))*RTL/(1+(H_NH3*(1+K_NH3*10^(-D18)/K_w))*RTL)*(K_NH3*10^(-D18)/K_w)/(1+K_NH3*10^(-D18)/K_w)-Profile!B18*(H_SO2*(1+Ka_S1/10^(-D18)+Ka_S1*Ka_S2/10^(-D18)^2))*RTL/(1+(H_SO2*(1+Ka_S1/10^(-D18)+Ka_S1*Ka_S2/10^(-D18)^2))*RTL)*(Ka_S1*10^(-D18)+2*Ka_S1*Ka_S2)/(10^(-D18)^2+Ka_S1*10^(-D18)+Ka_S1*Ka_S2)-Ntot-K_w/10^(-D18)-Profile!C18*(10^(-D18)+2*K_HSO4)/(10^(-D18)+K_HSO4))&gt;0,1,-1)*7/2^3</f>
        <v/>
      </c>
      <c r="F18" s="9">
        <f>E18+IF((10^(-E18)+Atot*(H_NH3*(1+K_NH3*10^(-E18)/K_w))*RTL/(1+(H_NH3*(1+K_NH3*10^(-E18)/K_w))*RTL)*(K_NH3*10^(-E18)/K_w)/(1+K_NH3*10^(-E18)/K_w)-Profile!B18*(H_SO2*(1+Ka_S1/10^(-E18)+Ka_S1*Ka_S2/10^(-E18)^2))*RTL/(1+(H_SO2*(1+Ka_S1/10^(-E18)+Ka_S1*Ka_S2/10^(-E18)^2))*RTL)*(Ka_S1*10^(-E18)+2*Ka_S1*Ka_S2)/(10^(-E18)^2+Ka_S1*10^(-E18)+Ka_S1*Ka_S2)-Ntot-K_w/10^(-E18)-Profile!C18*(10^(-E18)+2*K_HSO4)/(10^(-E18)+K_HSO4))&gt;0,1,-1)*7/2^4</f>
        <v/>
      </c>
      <c r="G18" s="9">
        <f>F18+IF((10^(-F18)+Atot*(H_NH3*(1+K_NH3*10^(-F18)/K_w))*RTL/(1+(H_NH3*(1+K_NH3*10^(-F18)/K_w))*RTL)*(K_NH3*10^(-F18)/K_w)/(1+K_NH3*10^(-F18)/K_w)-Profile!B18*(H_SO2*(1+Ka_S1/10^(-F18)+Ka_S1*Ka_S2/10^(-F18)^2))*RTL/(1+(H_SO2*(1+Ka_S1/10^(-F18)+Ka_S1*Ka_S2/10^(-F18)^2))*RTL)*(Ka_S1*10^(-F18)+2*Ka_S1*Ka_S2)/(10^(-F18)^2+Ka_S1*10^(-F18)+Ka_S1*Ka_S2)-Ntot-K_w/10^(-F18)-Profile!C18*(10^(-F18)+2*K_HSO4)/(10^(-F18)+K_HSO4))&gt;0,1,-1)*7/2^5</f>
        <v/>
      </c>
      <c r="H18" s="9">
        <f>G18+IF((10^(-G18)+Atot*(H_NH3*(1+K_NH3*10^(-G18)/K_w))*RTL/(1+(H_NH3*(1+K_NH3*10^(-G18)/K_w))*RTL)*(K_NH3*10^(-G18)/K_w)/(1+K_NH3*10^(-G18)/K_w)-Profile!B18*(H_SO2*(1+Ka_S1/10^(-G18)+Ka_S1*Ka_S2/10^(-G18)^2))*RTL/(1+(H_SO2*(1+Ka_S1/10^(-G18)+Ka_S1*Ka_S2/10^(-G18)^2))*RTL)*(Ka_S1*10^(-G18)+2*Ka_S1*Ka_S2)/(10^(-G18)^2+Ka_S1*10^(-G18)+Ka_S1*Ka_S2)-Ntot-K_w/10^(-G18)-Profile!C18*(10^(-G18)+2*K_HSO4)/(10^(-G18)+K_HSO4))&gt;0,1,-1)*7/2^6</f>
        <v/>
      </c>
      <c r="I18" s="9">
        <f>H18+IF((10^(-H18)+Atot*(H_NH3*(1+K_NH3*10^(-H18)/K_w))*RTL/(1+(H_NH3*(1+K_NH3*10^(-H18)/K_w))*RTL)*(K_NH3*10^(-H18)/K_w)/(1+K_NH3*10^(-H18)/K_w)-Profile!B18*(H_SO2*(1+Ka_S1/10^(-H18)+Ka_S1*Ka_S2/10^(-H18)^2))*RTL/(1+(H_SO2*(1+Ka_S1/10^(-H18)+Ka_S1*Ka_S2/10^(-H18)^2))*RTL)*(Ka_S1*10^(-H18)+2*Ka_S1*Ka_S2)/(10^(-H18)^2+Ka_S1*10^(-H18)+Ka_S1*Ka_S2)-Ntot-K_w/10^(-H18)-Profile!C18*(10^(-H18)+2*K_HSO4)/(10^(-H18)+K_HSO4))&gt;0,1,-1)*7/2^7</f>
        <v/>
      </c>
      <c r="J18" s="9">
        <f>I18+IF((10^(-I18)+Atot*(H_NH3*(1+K_NH3*10^(-I18)/K_w))*RTL/(1+(H_NH3*(1+K_NH3*10^(-I18)/K_w))*RTL)*(K_NH3*10^(-I18)/K_w)/(1+K_NH3*10^(-I18)/K_w)-Profile!B18*(H_SO2*(1+Ka_S1/10^(-I18)+Ka_S1*Ka_S2/10^(-I18)^2))*RTL/(1+(H_SO2*(1+Ka_S1/10^(-I18)+Ka_S1*Ka_S2/10^(-I18)^2))*RTL)*(Ka_S1*10^(-I18)+2*Ka_S1*Ka_S2)/(10^(-I18)^2+Ka_S1*10^(-I18)+Ka_S1*Ka_S2)-Ntot-K_w/10^(-I18)-Profile!C18*(10^(-I18)+2*K_HSO4)/(10^(-I18)+K_HSO4))&gt;0,1,-1)*7/2^8</f>
        <v/>
      </c>
      <c r="K18" s="9">
        <f>J18+IF((10^(-J18)+Atot*(H_NH3*(1+K_NH3*10^(-J18)/K_w))*RTL/(1+(H_NH3*(1+K_NH3*10^(-J18)/K_w))*RTL)*(K_NH3*10^(-J18)/K_w)/(1+K_NH3*10^(-J18)/K_w)-Profile!B18*(H_SO2*(1+Ka_S1/10^(-J18)+Ka_S1*Ka_S2/10^(-J18)^2))*RTL/(1+(H_SO2*(1+Ka_S1/10^(-J18)+Ka_S1*Ka_S2/10^(-J18)^2))*RTL)*(Ka_S1*10^(-J18)+2*Ka_S1*Ka_S2)/(10^(-J18)^2+Ka_S1*10^(-J18)+Ka_S1*Ka_S2)-Ntot-K_w/10^(-J18)-Profile!C18*(10^(-J18)+2*K_HSO4)/(10^(-J18)+K_HSO4))&gt;0,1,-1)*7/2^9</f>
        <v/>
      </c>
      <c r="L18" s="9">
        <f>K18+IF((10^(-K18)+Atot*(H_NH3*(1+K_NH3*10^(-K18)/K_w))*RTL/(1+(H_NH3*(1+K_NH3*10^(-K18)/K_w))*RTL)*(K_NH3*10^(-K18)/K_w)/(1+K_NH3*10^(-K18)/K_w)-Profile!B18*(H_SO2*(1+Ka_S1/10^(-K18)+Ka_S1*Ka_S2/10^(-K18)^2))*RTL/(1+(H_SO2*(1+Ka_S1/10^(-K18)+Ka_S1*Ka_S2/10^(-K18)^2))*RTL)*(Ka_S1*10^(-K18)+2*Ka_S1*Ka_S2)/(10^(-K18)^2+Ka_S1*10^(-K18)+Ka_S1*Ka_S2)-Ntot-K_w/10^(-K18)-Profile!C18*(10^(-K18)+2*K_HSO4)/(10^(-K18)+K_HSO4))&gt;0,1,-1)*7/2^10</f>
        <v/>
      </c>
      <c r="M18" s="9">
        <f>L18+IF((10^(-L18)+Atot*(H_NH3*(1+K_NH3*10^(-L18)/K_w))*RTL/(1+(H_NH3*(1+K_NH3*10^(-L18)/K_w))*RTL)*(K_NH3*10^(-L18)/K_w)/(1+K_NH3*10^(-L18)/K_w)-Profile!B18*(H_SO2*(1+Ka_S1/10^(-L18)+Ka_S1*Ka_S2/10^(-L18)^2))*RTL/(1+(H_SO2*(1+Ka_S1/10^(-L18)+Ka_S1*Ka_S2/10^(-L18)^2))*RTL)*(Ka_S1*10^(-L18)+2*Ka_S1*Ka_S2)/(10^(-L18)^2+Ka_S1*10^(-L18)+Ka_S1*Ka_S2)-Ntot-K_w/10^(-L18)-Profile!C18*(10^(-L18)+2*K_HSO4)/(10^(-L18)+K_HSO4))&gt;0,1,-1)*7/2^11</f>
        <v/>
      </c>
      <c r="N18" s="9">
        <f>M18+IF((10^(-M18)+Atot*(H_NH3*(1+K_NH3*10^(-M18)/K_w))*RTL/(1+(H_NH3*(1+K_NH3*10^(-M18)/K_w))*RTL)*(K_NH3*10^(-M18)/K_w)/(1+K_NH3*10^(-M18)/K_w)-Profile!B18*(H_SO2*(1+Ka_S1/10^(-M18)+Ka_S1*Ka_S2/10^(-M18)^2))*RTL/(1+(H_SO2*(1+Ka_S1/10^(-M18)+Ka_S1*Ka_S2/10^(-M18)^2))*RTL)*(Ka_S1*10^(-M18)+2*Ka_S1*Ka_S2)/(10^(-M18)^2+Ka_S1*10^(-M18)+Ka_S1*Ka_S2)-Ntot-K_w/10^(-M18)-Profile!C18*(10^(-M18)+2*K_HSO4)/(10^(-M18)+K_HSO4))&gt;0,1,-1)*7/2^12</f>
        <v/>
      </c>
      <c r="O18" s="9">
        <f>N18+IF((10^(-N18)+Atot*(H_NH3*(1+K_NH3*10^(-N18)/K_w))*RTL/(1+(H_NH3*(1+K_NH3*10^(-N18)/K_w))*RTL)*(K_NH3*10^(-N18)/K_w)/(1+K_NH3*10^(-N18)/K_w)-Profile!B18*(H_SO2*(1+Ka_S1/10^(-N18)+Ka_S1*Ka_S2/10^(-N18)^2))*RTL/(1+(H_SO2*(1+Ka_S1/10^(-N18)+Ka_S1*Ka_S2/10^(-N18)^2))*RTL)*(Ka_S1*10^(-N18)+2*Ka_S1*Ka_S2)/(10^(-N18)^2+Ka_S1*10^(-N18)+Ka_S1*Ka_S2)-Ntot-K_w/10^(-N18)-Profile!C18*(10^(-N18)+2*K_HSO4)/(10^(-N18)+K_HSO4))&gt;0,1,-1)*7/2^13</f>
        <v/>
      </c>
      <c r="P18" s="9">
        <f>O18+IF((10^(-O18)+Atot*(H_NH3*(1+K_NH3*10^(-O18)/K_w))*RTL/(1+(H_NH3*(1+K_NH3*10^(-O18)/K_w))*RTL)*(K_NH3*10^(-O18)/K_w)/(1+K_NH3*10^(-O18)/K_w)-Profile!B18*(H_SO2*(1+Ka_S1/10^(-O18)+Ka_S1*Ka_S2/10^(-O18)^2))*RTL/(1+(H_SO2*(1+Ka_S1/10^(-O18)+Ka_S1*Ka_S2/10^(-O18)^2))*RTL)*(Ka_S1*10^(-O18)+2*Ka_S1*Ka_S2)/(10^(-O18)^2+Ka_S1*10^(-O18)+Ka_S1*Ka_S2)-Ntot-K_w/10^(-O18)-Profile!C18*(10^(-O18)+2*K_HSO4)/(10^(-O18)+K_HSO4))&gt;0,1,-1)*7/2^14</f>
        <v/>
      </c>
      <c r="Q18" s="9">
        <f>P18+IF((10^(-P18)+Atot*(H_NH3*(1+K_NH3*10^(-P18)/K_w))*RTL/(1+(H_NH3*(1+K_NH3*10^(-P18)/K_w))*RTL)*(K_NH3*10^(-P18)/K_w)/(1+K_NH3*10^(-P18)/K_w)-Profile!B18*(H_SO2*(1+Ka_S1/10^(-P18)+Ka_S1*Ka_S2/10^(-P18)^2))*RTL/(1+(H_SO2*(1+Ka_S1/10^(-P18)+Ka_S1*Ka_S2/10^(-P18)^2))*RTL)*(Ka_S1*10^(-P18)+2*Ka_S1*Ka_S2)/(10^(-P18)^2+Ka_S1*10^(-P18)+Ka_S1*Ka_S2)-Ntot-K_w/10^(-P18)-Profile!C18*(10^(-P18)+2*K_HSO4)/(10^(-P18)+K_HSO4))&gt;0,1,-1)*7/2^15</f>
        <v/>
      </c>
      <c r="R18" s="9">
        <f>Q18+IF((10^(-Q18)+Atot*(H_NH3*(1+K_NH3*10^(-Q18)/K_w))*RTL/(1+(H_NH3*(1+K_NH3*10^(-Q18)/K_w))*RTL)*(K_NH3*10^(-Q18)/K_w)/(1+K_NH3*10^(-Q18)/K_w)-Profile!B18*(H_SO2*(1+Ka_S1/10^(-Q18)+Ka_S1*Ka_S2/10^(-Q18)^2))*RTL/(1+(H_SO2*(1+Ka_S1/10^(-Q18)+Ka_S1*Ka_S2/10^(-Q18)^2))*RTL)*(Ka_S1*10^(-Q18)+2*Ka_S1*Ka_S2)/(10^(-Q18)^2+Ka_S1*10^(-Q18)+Ka_S1*Ka_S2)-Ntot-K_w/10^(-Q18)-Profile!C18*(10^(-Q18)+2*K_HSO4)/(10^(-Q18)+K_HSO4))&gt;0,1,-1)*7/2^16</f>
        <v/>
      </c>
      <c r="S18" s="9">
        <f>R18+IF((10^(-R18)+Atot*(H_NH3*(1+K_NH3*10^(-R18)/K_w))*RTL/(1+(H_NH3*(1+K_NH3*10^(-R18)/K_w))*RTL)*(K_NH3*10^(-R18)/K_w)/(1+K_NH3*10^(-R18)/K_w)-Profile!B18*(H_SO2*(1+Ka_S1/10^(-R18)+Ka_S1*Ka_S2/10^(-R18)^2))*RTL/(1+(H_SO2*(1+Ka_S1/10^(-R18)+Ka_S1*Ka_S2/10^(-R18)^2))*RTL)*(Ka_S1*10^(-R18)+2*Ka_S1*Ka_S2)/(10^(-R18)^2+Ka_S1*10^(-R18)+Ka_S1*Ka_S2)-Ntot-K_w/10^(-R18)-Profile!C18*(10^(-R18)+2*K_HSO4)/(10^(-R18)+K_HSO4))&gt;0,1,-1)*7/2^17</f>
        <v/>
      </c>
      <c r="T18" s="9">
        <f>S18+IF((10^(-S18)+Atot*(H_NH3*(1+K_NH3*10^(-S18)/K_w))*RTL/(1+(H_NH3*(1+K_NH3*10^(-S18)/K_w))*RTL)*(K_NH3*10^(-S18)/K_w)/(1+K_NH3*10^(-S18)/K_w)-Profile!B18*(H_SO2*(1+Ka_S1/10^(-S18)+Ka_S1*Ka_S2/10^(-S18)^2))*RTL/(1+(H_SO2*(1+Ka_S1/10^(-S18)+Ka_S1*Ka_S2/10^(-S18)^2))*RTL)*(Ka_S1*10^(-S18)+2*Ka_S1*Ka_S2)/(10^(-S18)^2+Ka_S1*10^(-S18)+Ka_S1*Ka_S2)-Ntot-K_w/10^(-S18)-Profile!C18*(10^(-S18)+2*K_HSO4)/(10^(-S18)+K_HSO4))&gt;0,1,-1)*7/2^18</f>
        <v/>
      </c>
      <c r="U18" s="9">
        <f>T18+IF((10^(-T18)+Atot*(H_NH3*(1+K_NH3*10^(-T18)/K_w))*RTL/(1+(H_NH3*(1+K_NH3*10^(-T18)/K_w))*RTL)*(K_NH3*10^(-T18)/K_w)/(1+K_NH3*10^(-T18)/K_w)-Profile!B18*(H_SO2*(1+Ka_S1/10^(-T18)+Ka_S1*Ka_S2/10^(-T18)^2))*RTL/(1+(H_SO2*(1+Ka_S1/10^(-T18)+Ka_S1*Ka_S2/10^(-T18)^2))*RTL)*(Ka_S1*10^(-T18)+2*Ka_S1*Ka_S2)/(10^(-T18)^2+Ka_S1*10^(-T18)+Ka_S1*Ka_S2)-Ntot-K_w/10^(-T18)-Profile!C18*(10^(-T18)+2*K_HSO4)/(10^(-T18)+K_HSO4))&gt;0,1,-1)*7/2^19</f>
        <v/>
      </c>
      <c r="V18" s="9">
        <f>U18+IF((10^(-U18)+Atot*(H_NH3*(1+K_NH3*10^(-U18)/K_w))*RTL/(1+(H_NH3*(1+K_NH3*10^(-U18)/K_w))*RTL)*(K_NH3*10^(-U18)/K_w)/(1+K_NH3*10^(-U18)/K_w)-Profile!B18*(H_SO2*(1+Ka_S1/10^(-U18)+Ka_S1*Ka_S2/10^(-U18)^2))*RTL/(1+(H_SO2*(1+Ka_S1/10^(-U18)+Ka_S1*Ka_S2/10^(-U18)^2))*RTL)*(Ka_S1*10^(-U18)+2*Ka_S1*Ka_S2)/(10^(-U18)^2+Ka_S1*10^(-U18)+Ka_S1*Ka_S2)-Ntot-K_w/10^(-U18)-Profile!C18*(10^(-U18)+2*K_HSO4)/(10^(-U18)+K_HSO4))&gt;0,1,-1)*7/2^20</f>
        <v/>
      </c>
      <c r="W18" s="9">
        <f>V18+IF((10^(-V18)+Atot*(H_NH3*(1+K_NH3*10^(-V18)/K_w))*RTL/(1+(H_NH3*(1+K_NH3*10^(-V18)/K_w))*RTL)*(K_NH3*10^(-V18)/K_w)/(1+K_NH3*10^(-V18)/K_w)-Profile!B18*(H_SO2*(1+Ka_S1/10^(-V18)+Ka_S1*Ka_S2/10^(-V18)^2))*RTL/(1+(H_SO2*(1+Ka_S1/10^(-V18)+Ka_S1*Ka_S2/10^(-V18)^2))*RTL)*(Ka_S1*10^(-V18)+2*Ka_S1*Ka_S2)/(10^(-V18)^2+Ka_S1*10^(-V18)+Ka_S1*Ka_S2)-Ntot-K_w/10^(-V18)-Profile!C18*(10^(-V18)+2*K_HSO4)/(10^(-V18)+K_HSO4))&gt;0,1,-1)*7/2^21</f>
        <v/>
      </c>
      <c r="X18" s="9">
        <f>W18+IF((10^(-W18)+Atot*(H_NH3*(1+K_NH3*10^(-W18)/K_w))*RTL/(1+(H_NH3*(1+K_NH3*10^(-W18)/K_w))*RTL)*(K_NH3*10^(-W18)/K_w)/(1+K_NH3*10^(-W18)/K_w)-Profile!B18*(H_SO2*(1+Ka_S1/10^(-W18)+Ka_S1*Ka_S2/10^(-W18)^2))*RTL/(1+(H_SO2*(1+Ka_S1/10^(-W18)+Ka_S1*Ka_S2/10^(-W18)^2))*RTL)*(Ka_S1*10^(-W18)+2*Ka_S1*Ka_S2)/(10^(-W18)^2+Ka_S1*10^(-W18)+Ka_S1*Ka_S2)-Ntot-K_w/10^(-W18)-Profile!C18*(10^(-W18)+2*K_HSO4)/(10^(-W18)+K_HSO4))&gt;0,1,-1)*7/2^22</f>
        <v/>
      </c>
      <c r="Y18" s="9">
        <f>X18+IF((10^(-X18)+Atot*(H_NH3*(1+K_NH3*10^(-X18)/K_w))*RTL/(1+(H_NH3*(1+K_NH3*10^(-X18)/K_w))*RTL)*(K_NH3*10^(-X18)/K_w)/(1+K_NH3*10^(-X18)/K_w)-Profile!B18*(H_SO2*(1+Ka_S1/10^(-X18)+Ka_S1*Ka_S2/10^(-X18)^2))*RTL/(1+(H_SO2*(1+Ka_S1/10^(-X18)+Ka_S1*Ka_S2/10^(-X18)^2))*RTL)*(Ka_S1*10^(-X18)+2*Ka_S1*Ka_S2)/(10^(-X18)^2+Ka_S1*10^(-X18)+Ka_S1*Ka_S2)-Ntot-K_w/10^(-X18)-Profile!C18*(10^(-X18)+2*K_HSO4)/(10^(-X18)+K_HSO4))&gt;0,1,-1)*7/2^23</f>
        <v/>
      </c>
      <c r="Z18" s="9">
        <f>Y18+IF((10^(-Y18)+Atot*(H_NH3*(1+K_NH3*10^(-Y18)/K_w))*RTL/(1+(H_NH3*(1+K_NH3*10^(-Y18)/K_w))*RTL)*(K_NH3*10^(-Y18)/K_w)/(1+K_NH3*10^(-Y18)/K_w)-Profile!B18*(H_SO2*(1+Ka_S1/10^(-Y18)+Ka_S1*Ka_S2/10^(-Y18)^2))*RTL/(1+(H_SO2*(1+Ka_S1/10^(-Y18)+Ka_S1*Ka_S2/10^(-Y18)^2))*RTL)*(Ka_S1*10^(-Y18)+2*Ka_S1*Ka_S2)/(10^(-Y18)^2+Ka_S1*10^(-Y18)+Ka_S1*Ka_S2)-Ntot-K_w/10^(-Y18)-Profile!C18*(10^(-Y18)+2*K_HSO4)/(10^(-Y18)+K_HSO4))&gt;0,1,-1)*7/2^24</f>
        <v/>
      </c>
      <c r="AA18" s="9">
        <f>Z18+IF((10^(-Z18)+Atot*(H_NH3*(1+K_NH3*10^(-Z18)/K_w))*RTL/(1+(H_NH3*(1+K_NH3*10^(-Z18)/K_w))*RTL)*(K_NH3*10^(-Z18)/K_w)/(1+K_NH3*10^(-Z18)/K_w)-Profile!B18*(H_SO2*(1+Ka_S1/10^(-Z18)+Ka_S1*Ka_S2/10^(-Z18)^2))*RTL/(1+(H_SO2*(1+Ka_S1/10^(-Z18)+Ka_S1*Ka_S2/10^(-Z18)^2))*RTL)*(Ka_S1*10^(-Z18)+2*Ka_S1*Ka_S2)/(10^(-Z18)^2+Ka_S1*10^(-Z18)+Ka_S1*Ka_S2)-Ntot-K_w/10^(-Z18)-Profile!C18*(10^(-Z18)+2*K_HSO4)/(10^(-Z18)+K_HSO4))&gt;0,1,-1)*7/2^25</f>
        <v/>
      </c>
      <c r="AB18" s="9">
        <f>AA18+IF((10^(-AA18)+Atot*(H_NH3*(1+K_NH3*10^(-AA18)/K_w))*RTL/(1+(H_NH3*(1+K_NH3*10^(-AA18)/K_w))*RTL)*(K_NH3*10^(-AA18)/K_w)/(1+K_NH3*10^(-AA18)/K_w)-Profile!B18*(H_SO2*(1+Ka_S1/10^(-AA18)+Ka_S1*Ka_S2/10^(-AA18)^2))*RTL/(1+(H_SO2*(1+Ka_S1/10^(-AA18)+Ka_S1*Ka_S2/10^(-AA18)^2))*RTL)*(Ka_S1*10^(-AA18)+2*Ka_S1*Ka_S2)/(10^(-AA18)^2+Ka_S1*10^(-AA18)+Ka_S1*Ka_S2)-Ntot-K_w/10^(-AA18)-Profile!C18*(10^(-AA18)+2*K_HSO4)/(10^(-AA18)+K_HSO4))&gt;0,1,-1)*7/2^26</f>
        <v/>
      </c>
      <c r="AC18" s="9">
        <f>AB18+IF((10^(-AB18)+Atot*(H_NH3*(1+K_NH3*10^(-AB18)/K_w))*RTL/(1+(H_NH3*(1+K_NH3*10^(-AB18)/K_w))*RTL)*(K_NH3*10^(-AB18)/K_w)/(1+K_NH3*10^(-AB18)/K_w)-Profile!B18*(H_SO2*(1+Ka_S1/10^(-AB18)+Ka_S1*Ka_S2/10^(-AB18)^2))*RTL/(1+(H_SO2*(1+Ka_S1/10^(-AB18)+Ka_S1*Ka_S2/10^(-AB18)^2))*RTL)*(Ka_S1*10^(-AB18)+2*Ka_S1*Ka_S2)/(10^(-AB18)^2+Ka_S1*10^(-AB18)+Ka_S1*Ka_S2)-Ntot-K_w/10^(-AB18)-Profile!C18*(10^(-AB18)+2*K_HSO4)/(10^(-AB18)+K_HSO4))&gt;0,1,-1)*7/2^27</f>
        <v/>
      </c>
      <c r="AD18" s="9">
        <f>AC18+IF((10^(-AC18)+Atot*(H_NH3*(1+K_NH3*10^(-AC18)/K_w))*RTL/(1+(H_NH3*(1+K_NH3*10^(-AC18)/K_w))*RTL)*(K_NH3*10^(-AC18)/K_w)/(1+K_NH3*10^(-AC18)/K_w)-Profile!B18*(H_SO2*(1+Ka_S1/10^(-AC18)+Ka_S1*Ka_S2/10^(-AC18)^2))*RTL/(1+(H_SO2*(1+Ka_S1/10^(-AC18)+Ka_S1*Ka_S2/10^(-AC18)^2))*RTL)*(Ka_S1*10^(-AC18)+2*Ka_S1*Ka_S2)/(10^(-AC18)^2+Ka_S1*10^(-AC18)+Ka_S1*Ka_S2)-Ntot-K_w/10^(-AC18)-Profile!C18*(10^(-AC18)+2*K_HSO4)/(10^(-AC18)+K_HSO4))&gt;0,1,-1)*7/2^28</f>
        <v/>
      </c>
      <c r="AE18" s="9">
        <f>AD18+IF((10^(-AD18)+Atot*(H_NH3*(1+K_NH3*10^(-AD18)/K_w))*RTL/(1+(H_NH3*(1+K_NH3*10^(-AD18)/K_w))*RTL)*(K_NH3*10^(-AD18)/K_w)/(1+K_NH3*10^(-AD18)/K_w)-Profile!B18*(H_SO2*(1+Ka_S1/10^(-AD18)+Ka_S1*Ka_S2/10^(-AD18)^2))*RTL/(1+(H_SO2*(1+Ka_S1/10^(-AD18)+Ka_S1*Ka_S2/10^(-AD18)^2))*RTL)*(Ka_S1*10^(-AD18)+2*Ka_S1*Ka_S2)/(10^(-AD18)^2+Ka_S1*10^(-AD18)+Ka_S1*Ka_S2)-Ntot-K_w/10^(-AD18)-Profile!C18*(10^(-AD18)+2*K_HSO4)/(10^(-AD18)+K_HSO4))&gt;0,1,-1)*7/2^29</f>
        <v/>
      </c>
      <c r="AF18" s="9">
        <f>AE18+IF((10^(-AE18)+Atot*(H_NH3*(1+K_NH3*10^(-AE18)/K_w))*RTL/(1+(H_NH3*(1+K_NH3*10^(-AE18)/K_w))*RTL)*(K_NH3*10^(-AE18)/K_w)/(1+K_NH3*10^(-AE18)/K_w)-Profile!B18*(H_SO2*(1+Ka_S1/10^(-AE18)+Ka_S1*Ka_S2/10^(-AE18)^2))*RTL/(1+(H_SO2*(1+Ka_S1/10^(-AE18)+Ka_S1*Ka_S2/10^(-AE18)^2))*RTL)*(Ka_S1*10^(-AE18)+2*Ka_S1*Ka_S2)/(10^(-AE18)^2+Ka_S1*10^(-AE18)+Ka_S1*Ka_S2)-Ntot-K_w/10^(-AE18)-Profile!C18*(10^(-AE18)+2*K_HSO4)/(10^(-AE18)+K_HSO4))&gt;0,1,-1)*7/2^30</f>
        <v/>
      </c>
      <c r="AG18" s="9">
        <f>AF18+IF((10^(-AF18)+Atot*(H_NH3*(1+K_NH3*10^(-AF18)/K_w))*RTL/(1+(H_NH3*(1+K_NH3*10^(-AF18)/K_w))*RTL)*(K_NH3*10^(-AF18)/K_w)/(1+K_NH3*10^(-AF18)/K_w)-Profile!B18*(H_SO2*(1+Ka_S1/10^(-AF18)+Ka_S1*Ka_S2/10^(-AF18)^2))*RTL/(1+(H_SO2*(1+Ka_S1/10^(-AF18)+Ka_S1*Ka_S2/10^(-AF18)^2))*RTL)*(Ka_S1*10^(-AF18)+2*Ka_S1*Ka_S2)/(10^(-AF18)^2+Ka_S1*10^(-AF18)+Ka_S1*Ka_S2)-Ntot-K_w/10^(-AF18)-Profile!C18*(10^(-AF18)+2*K_HSO4)/(10^(-AF18)+K_HSO4))&gt;0,1,-1)*7/2^31</f>
        <v/>
      </c>
      <c r="AH18" s="9">
        <f>AG18+IF((10^(-AG18)+Atot*(H_NH3*(1+K_NH3*10^(-AG18)/K_w))*RTL/(1+(H_NH3*(1+K_NH3*10^(-AG18)/K_w))*RTL)*(K_NH3*10^(-AG18)/K_w)/(1+K_NH3*10^(-AG18)/K_w)-Profile!B18*(H_SO2*(1+Ka_S1/10^(-AG18)+Ka_S1*Ka_S2/10^(-AG18)^2))*RTL/(1+(H_SO2*(1+Ka_S1/10^(-AG18)+Ka_S1*Ka_S2/10^(-AG18)^2))*RTL)*(Ka_S1*10^(-AG18)+2*Ka_S1*Ka_S2)/(10^(-AG18)^2+Ka_S1*10^(-AG18)+Ka_S1*Ka_S2)-Ntot-K_w/10^(-AG18)-Profile!C18*(10^(-AG18)+2*K_HSO4)/(10^(-AG18)+K_HSO4))&gt;0,1,-1)*7/2^32</f>
        <v/>
      </c>
      <c r="AI18" s="9">
        <f>AH18+IF((10^(-AH18)+Atot*(H_NH3*(1+K_NH3*10^(-AH18)/K_w))*RTL/(1+(H_NH3*(1+K_NH3*10^(-AH18)/K_w))*RTL)*(K_NH3*10^(-AH18)/K_w)/(1+K_NH3*10^(-AH18)/K_w)-Profile!B18*(H_SO2*(1+Ka_S1/10^(-AH18)+Ka_S1*Ka_S2/10^(-AH18)^2))*RTL/(1+(H_SO2*(1+Ka_S1/10^(-AH18)+Ka_S1*Ka_S2/10^(-AH18)^2))*RTL)*(Ka_S1*10^(-AH18)+2*Ka_S1*Ka_S2)/(10^(-AH18)^2+Ka_S1*10^(-AH18)+Ka_S1*Ka_S2)-Ntot-K_w/10^(-AH18)-Profile!C18*(10^(-AH18)+2*K_HSO4)/(10^(-AH18)+K_HSO4))&gt;0,1,-1)*7/2^33</f>
        <v/>
      </c>
      <c r="AJ18" s="9">
        <f>AI18+IF((10^(-AI18)+Atot*(H_NH3*(1+K_NH3*10^(-AI18)/K_w))*RTL/(1+(H_NH3*(1+K_NH3*10^(-AI18)/K_w))*RTL)*(K_NH3*10^(-AI18)/K_w)/(1+K_NH3*10^(-AI18)/K_w)-Profile!B18*(H_SO2*(1+Ka_S1/10^(-AI18)+Ka_S1*Ka_S2/10^(-AI18)^2))*RTL/(1+(H_SO2*(1+Ka_S1/10^(-AI18)+Ka_S1*Ka_S2/10^(-AI18)^2))*RTL)*(Ka_S1*10^(-AI18)+2*Ka_S1*Ka_S2)/(10^(-AI18)^2+Ka_S1*10^(-AI18)+Ka_S1*Ka_S2)-Ntot-K_w/10^(-AI18)-Profile!C18*(10^(-AI18)+2*K_HSO4)/(10^(-AI18)+K_HSO4))&gt;0,1,-1)*7/2^34</f>
        <v/>
      </c>
      <c r="AK18" s="9">
        <f>AJ18+IF((10^(-AJ18)+Atot*(H_NH3*(1+K_NH3*10^(-AJ18)/K_w))*RTL/(1+(H_NH3*(1+K_NH3*10^(-AJ18)/K_w))*RTL)*(K_NH3*10^(-AJ18)/K_w)/(1+K_NH3*10^(-AJ18)/K_w)-Profile!B18*(H_SO2*(1+Ka_S1/10^(-AJ18)+Ka_S1*Ka_S2/10^(-AJ18)^2))*RTL/(1+(H_SO2*(1+Ka_S1/10^(-AJ18)+Ka_S1*Ka_S2/10^(-AJ18)^2))*RTL)*(Ka_S1*10^(-AJ18)+2*Ka_S1*Ka_S2)/(10^(-AJ18)^2+Ka_S1*10^(-AJ18)+Ka_S1*Ka_S2)-Ntot-K_w/10^(-AJ18)-Profile!C18*(10^(-AJ18)+2*K_HSO4)/(10^(-AJ18)+K_HSO4))&gt;0,1,-1)*7/2^35</f>
        <v/>
      </c>
      <c r="AL18" s="9">
        <f>AK18+IF((10^(-AK18)+Atot*(H_NH3*(1+K_NH3*10^(-AK18)/K_w))*RTL/(1+(H_NH3*(1+K_NH3*10^(-AK18)/K_w))*RTL)*(K_NH3*10^(-AK18)/K_w)/(1+K_NH3*10^(-AK18)/K_w)-Profile!B18*(H_SO2*(1+Ka_S1/10^(-AK18)+Ka_S1*Ka_S2/10^(-AK18)^2))*RTL/(1+(H_SO2*(1+Ka_S1/10^(-AK18)+Ka_S1*Ka_S2/10^(-AK18)^2))*RTL)*(Ka_S1*10^(-AK18)+2*Ka_S1*Ka_S2)/(10^(-AK18)^2+Ka_S1*10^(-AK18)+Ka_S1*Ka_S2)-Ntot-K_w/10^(-AK18)-Profile!C18*(10^(-AK18)+2*K_HSO4)/(10^(-AK18)+K_HSO4))&gt;0,1,-1)*7/2^36</f>
        <v/>
      </c>
    </row>
    <row r="19">
      <c r="A19">
        <f>Profile!A19</f>
        <v/>
      </c>
      <c r="B19" t="n">
        <v>7</v>
      </c>
      <c r="C19" s="9">
        <f>B19+IF((10^(-B19)+Atot*(H_NH3*(1+K_NH3*10^(-B19)/K_w))*RTL/(1+(H_NH3*(1+K_NH3*10^(-B19)/K_w))*RTL)*(K_NH3*10^(-B19)/K_w)/(1+K_NH3*10^(-B19)/K_w)-Profile!B19*(H_SO2*(1+Ka_S1/10^(-B19)+Ka_S1*Ka_S2/10^(-B19)^2))*RTL/(1+(H_SO2*(1+Ka_S1/10^(-B19)+Ka_S1*Ka_S2/10^(-B19)^2))*RTL)*(Ka_S1*10^(-B19)+2*Ka_S1*Ka_S2)/(10^(-B19)^2+Ka_S1*10^(-B19)+Ka_S1*Ka_S2)-Ntot-K_w/10^(-B19)-Profile!C19*(10^(-B19)+2*K_HSO4)/(10^(-B19)+K_HSO4))&gt;0,1,-1)*7/2^1</f>
        <v/>
      </c>
      <c r="D19" s="9">
        <f>C19+IF((10^(-C19)+Atot*(H_NH3*(1+K_NH3*10^(-C19)/K_w))*RTL/(1+(H_NH3*(1+K_NH3*10^(-C19)/K_w))*RTL)*(K_NH3*10^(-C19)/K_w)/(1+K_NH3*10^(-C19)/K_w)-Profile!B19*(H_SO2*(1+Ka_S1/10^(-C19)+Ka_S1*Ka_S2/10^(-C19)^2))*RTL/(1+(H_SO2*(1+Ka_S1/10^(-C19)+Ka_S1*Ka_S2/10^(-C19)^2))*RTL)*(Ka_S1*10^(-C19)+2*Ka_S1*Ka_S2)/(10^(-C19)^2+Ka_S1*10^(-C19)+Ka_S1*Ka_S2)-Ntot-K_w/10^(-C19)-Profile!C19*(10^(-C19)+2*K_HSO4)/(10^(-C19)+K_HSO4))&gt;0,1,-1)*7/2^2</f>
        <v/>
      </c>
      <c r="E19" s="9">
        <f>D19+IF((10^(-D19)+Atot*(H_NH3*(1+K_NH3*10^(-D19)/K_w))*RTL/(1+(H_NH3*(1+K_NH3*10^(-D19)/K_w))*RTL)*(K_NH3*10^(-D19)/K_w)/(1+K_NH3*10^(-D19)/K_w)-Profile!B19*(H_SO2*(1+Ka_S1/10^(-D19)+Ka_S1*Ka_S2/10^(-D19)^2))*RTL/(1+(H_SO2*(1+Ka_S1/10^(-D19)+Ka_S1*Ka_S2/10^(-D19)^2))*RTL)*(Ka_S1*10^(-D19)+2*Ka_S1*Ka_S2)/(10^(-D19)^2+Ka_S1*10^(-D19)+Ka_S1*Ka_S2)-Ntot-K_w/10^(-D19)-Profile!C19*(10^(-D19)+2*K_HSO4)/(10^(-D19)+K_HSO4))&gt;0,1,-1)*7/2^3</f>
        <v/>
      </c>
      <c r="F19" s="9">
        <f>E19+IF((10^(-E19)+Atot*(H_NH3*(1+K_NH3*10^(-E19)/K_w))*RTL/(1+(H_NH3*(1+K_NH3*10^(-E19)/K_w))*RTL)*(K_NH3*10^(-E19)/K_w)/(1+K_NH3*10^(-E19)/K_w)-Profile!B19*(H_SO2*(1+Ka_S1/10^(-E19)+Ka_S1*Ka_S2/10^(-E19)^2))*RTL/(1+(H_SO2*(1+Ka_S1/10^(-E19)+Ka_S1*Ka_S2/10^(-E19)^2))*RTL)*(Ka_S1*10^(-E19)+2*Ka_S1*Ka_S2)/(10^(-E19)^2+Ka_S1*10^(-E19)+Ka_S1*Ka_S2)-Ntot-K_w/10^(-E19)-Profile!C19*(10^(-E19)+2*K_HSO4)/(10^(-E19)+K_HSO4))&gt;0,1,-1)*7/2^4</f>
        <v/>
      </c>
      <c r="G19" s="9">
        <f>F19+IF((10^(-F19)+Atot*(H_NH3*(1+K_NH3*10^(-F19)/K_w))*RTL/(1+(H_NH3*(1+K_NH3*10^(-F19)/K_w))*RTL)*(K_NH3*10^(-F19)/K_w)/(1+K_NH3*10^(-F19)/K_w)-Profile!B19*(H_SO2*(1+Ka_S1/10^(-F19)+Ka_S1*Ka_S2/10^(-F19)^2))*RTL/(1+(H_SO2*(1+Ka_S1/10^(-F19)+Ka_S1*Ka_S2/10^(-F19)^2))*RTL)*(Ka_S1*10^(-F19)+2*Ka_S1*Ka_S2)/(10^(-F19)^2+Ka_S1*10^(-F19)+Ka_S1*Ka_S2)-Ntot-K_w/10^(-F19)-Profile!C19*(10^(-F19)+2*K_HSO4)/(10^(-F19)+K_HSO4))&gt;0,1,-1)*7/2^5</f>
        <v/>
      </c>
      <c r="H19" s="9">
        <f>G19+IF((10^(-G19)+Atot*(H_NH3*(1+K_NH3*10^(-G19)/K_w))*RTL/(1+(H_NH3*(1+K_NH3*10^(-G19)/K_w))*RTL)*(K_NH3*10^(-G19)/K_w)/(1+K_NH3*10^(-G19)/K_w)-Profile!B19*(H_SO2*(1+Ka_S1/10^(-G19)+Ka_S1*Ka_S2/10^(-G19)^2))*RTL/(1+(H_SO2*(1+Ka_S1/10^(-G19)+Ka_S1*Ka_S2/10^(-G19)^2))*RTL)*(Ka_S1*10^(-G19)+2*Ka_S1*Ka_S2)/(10^(-G19)^2+Ka_S1*10^(-G19)+Ka_S1*Ka_S2)-Ntot-K_w/10^(-G19)-Profile!C19*(10^(-G19)+2*K_HSO4)/(10^(-G19)+K_HSO4))&gt;0,1,-1)*7/2^6</f>
        <v/>
      </c>
      <c r="I19" s="9">
        <f>H19+IF((10^(-H19)+Atot*(H_NH3*(1+K_NH3*10^(-H19)/K_w))*RTL/(1+(H_NH3*(1+K_NH3*10^(-H19)/K_w))*RTL)*(K_NH3*10^(-H19)/K_w)/(1+K_NH3*10^(-H19)/K_w)-Profile!B19*(H_SO2*(1+Ka_S1/10^(-H19)+Ka_S1*Ka_S2/10^(-H19)^2))*RTL/(1+(H_SO2*(1+Ka_S1/10^(-H19)+Ka_S1*Ka_S2/10^(-H19)^2))*RTL)*(Ka_S1*10^(-H19)+2*Ka_S1*Ka_S2)/(10^(-H19)^2+Ka_S1*10^(-H19)+Ka_S1*Ka_S2)-Ntot-K_w/10^(-H19)-Profile!C19*(10^(-H19)+2*K_HSO4)/(10^(-H19)+K_HSO4))&gt;0,1,-1)*7/2^7</f>
        <v/>
      </c>
      <c r="J19" s="9">
        <f>I19+IF((10^(-I19)+Atot*(H_NH3*(1+K_NH3*10^(-I19)/K_w))*RTL/(1+(H_NH3*(1+K_NH3*10^(-I19)/K_w))*RTL)*(K_NH3*10^(-I19)/K_w)/(1+K_NH3*10^(-I19)/K_w)-Profile!B19*(H_SO2*(1+Ka_S1/10^(-I19)+Ka_S1*Ka_S2/10^(-I19)^2))*RTL/(1+(H_SO2*(1+Ka_S1/10^(-I19)+Ka_S1*Ka_S2/10^(-I19)^2))*RTL)*(Ka_S1*10^(-I19)+2*Ka_S1*Ka_S2)/(10^(-I19)^2+Ka_S1*10^(-I19)+Ka_S1*Ka_S2)-Ntot-K_w/10^(-I19)-Profile!C19*(10^(-I19)+2*K_HSO4)/(10^(-I19)+K_HSO4))&gt;0,1,-1)*7/2^8</f>
        <v/>
      </c>
      <c r="K19" s="9">
        <f>J19+IF((10^(-J19)+Atot*(H_NH3*(1+K_NH3*10^(-J19)/K_w))*RTL/(1+(H_NH3*(1+K_NH3*10^(-J19)/K_w))*RTL)*(K_NH3*10^(-J19)/K_w)/(1+K_NH3*10^(-J19)/K_w)-Profile!B19*(H_SO2*(1+Ka_S1/10^(-J19)+Ka_S1*Ka_S2/10^(-J19)^2))*RTL/(1+(H_SO2*(1+Ka_S1/10^(-J19)+Ka_S1*Ka_S2/10^(-J19)^2))*RTL)*(Ka_S1*10^(-J19)+2*Ka_S1*Ka_S2)/(10^(-J19)^2+Ka_S1*10^(-J19)+Ka_S1*Ka_S2)-Ntot-K_w/10^(-J19)-Profile!C19*(10^(-J19)+2*K_HSO4)/(10^(-J19)+K_HSO4))&gt;0,1,-1)*7/2^9</f>
        <v/>
      </c>
      <c r="L19" s="9">
        <f>K19+IF((10^(-K19)+Atot*(H_NH3*(1+K_NH3*10^(-K19)/K_w))*RTL/(1+(H_NH3*(1+K_NH3*10^(-K19)/K_w))*RTL)*(K_NH3*10^(-K19)/K_w)/(1+K_NH3*10^(-K19)/K_w)-Profile!B19*(H_SO2*(1+Ka_S1/10^(-K19)+Ka_S1*Ka_S2/10^(-K19)^2))*RTL/(1+(H_SO2*(1+Ka_S1/10^(-K19)+Ka_S1*Ka_S2/10^(-K19)^2))*RTL)*(Ka_S1*10^(-K19)+2*Ka_S1*Ka_S2)/(10^(-K19)^2+Ka_S1*10^(-K19)+Ka_S1*Ka_S2)-Ntot-K_w/10^(-K19)-Profile!C19*(10^(-K19)+2*K_HSO4)/(10^(-K19)+K_HSO4))&gt;0,1,-1)*7/2^10</f>
        <v/>
      </c>
      <c r="M19" s="9">
        <f>L19+IF((10^(-L19)+Atot*(H_NH3*(1+K_NH3*10^(-L19)/K_w))*RTL/(1+(H_NH3*(1+K_NH3*10^(-L19)/K_w))*RTL)*(K_NH3*10^(-L19)/K_w)/(1+K_NH3*10^(-L19)/K_w)-Profile!B19*(H_SO2*(1+Ka_S1/10^(-L19)+Ka_S1*Ka_S2/10^(-L19)^2))*RTL/(1+(H_SO2*(1+Ka_S1/10^(-L19)+Ka_S1*Ka_S2/10^(-L19)^2))*RTL)*(Ka_S1*10^(-L19)+2*Ka_S1*Ka_S2)/(10^(-L19)^2+Ka_S1*10^(-L19)+Ka_S1*Ka_S2)-Ntot-K_w/10^(-L19)-Profile!C19*(10^(-L19)+2*K_HSO4)/(10^(-L19)+K_HSO4))&gt;0,1,-1)*7/2^11</f>
        <v/>
      </c>
      <c r="N19" s="9">
        <f>M19+IF((10^(-M19)+Atot*(H_NH3*(1+K_NH3*10^(-M19)/K_w))*RTL/(1+(H_NH3*(1+K_NH3*10^(-M19)/K_w))*RTL)*(K_NH3*10^(-M19)/K_w)/(1+K_NH3*10^(-M19)/K_w)-Profile!B19*(H_SO2*(1+Ka_S1/10^(-M19)+Ka_S1*Ka_S2/10^(-M19)^2))*RTL/(1+(H_SO2*(1+Ka_S1/10^(-M19)+Ka_S1*Ka_S2/10^(-M19)^2))*RTL)*(Ka_S1*10^(-M19)+2*Ka_S1*Ka_S2)/(10^(-M19)^2+Ka_S1*10^(-M19)+Ka_S1*Ka_S2)-Ntot-K_w/10^(-M19)-Profile!C19*(10^(-M19)+2*K_HSO4)/(10^(-M19)+K_HSO4))&gt;0,1,-1)*7/2^12</f>
        <v/>
      </c>
      <c r="O19" s="9">
        <f>N19+IF((10^(-N19)+Atot*(H_NH3*(1+K_NH3*10^(-N19)/K_w))*RTL/(1+(H_NH3*(1+K_NH3*10^(-N19)/K_w))*RTL)*(K_NH3*10^(-N19)/K_w)/(1+K_NH3*10^(-N19)/K_w)-Profile!B19*(H_SO2*(1+Ka_S1/10^(-N19)+Ka_S1*Ka_S2/10^(-N19)^2))*RTL/(1+(H_SO2*(1+Ka_S1/10^(-N19)+Ka_S1*Ka_S2/10^(-N19)^2))*RTL)*(Ka_S1*10^(-N19)+2*Ka_S1*Ka_S2)/(10^(-N19)^2+Ka_S1*10^(-N19)+Ka_S1*Ka_S2)-Ntot-K_w/10^(-N19)-Profile!C19*(10^(-N19)+2*K_HSO4)/(10^(-N19)+K_HSO4))&gt;0,1,-1)*7/2^13</f>
        <v/>
      </c>
      <c r="P19" s="9">
        <f>O19+IF((10^(-O19)+Atot*(H_NH3*(1+K_NH3*10^(-O19)/K_w))*RTL/(1+(H_NH3*(1+K_NH3*10^(-O19)/K_w))*RTL)*(K_NH3*10^(-O19)/K_w)/(1+K_NH3*10^(-O19)/K_w)-Profile!B19*(H_SO2*(1+Ka_S1/10^(-O19)+Ka_S1*Ka_S2/10^(-O19)^2))*RTL/(1+(H_SO2*(1+Ka_S1/10^(-O19)+Ka_S1*Ka_S2/10^(-O19)^2))*RTL)*(Ka_S1*10^(-O19)+2*Ka_S1*Ka_S2)/(10^(-O19)^2+Ka_S1*10^(-O19)+Ka_S1*Ka_S2)-Ntot-K_w/10^(-O19)-Profile!C19*(10^(-O19)+2*K_HSO4)/(10^(-O19)+K_HSO4))&gt;0,1,-1)*7/2^14</f>
        <v/>
      </c>
      <c r="Q19" s="9">
        <f>P19+IF((10^(-P19)+Atot*(H_NH3*(1+K_NH3*10^(-P19)/K_w))*RTL/(1+(H_NH3*(1+K_NH3*10^(-P19)/K_w))*RTL)*(K_NH3*10^(-P19)/K_w)/(1+K_NH3*10^(-P19)/K_w)-Profile!B19*(H_SO2*(1+Ka_S1/10^(-P19)+Ka_S1*Ka_S2/10^(-P19)^2))*RTL/(1+(H_SO2*(1+Ka_S1/10^(-P19)+Ka_S1*Ka_S2/10^(-P19)^2))*RTL)*(Ka_S1*10^(-P19)+2*Ka_S1*Ka_S2)/(10^(-P19)^2+Ka_S1*10^(-P19)+Ka_S1*Ka_S2)-Ntot-K_w/10^(-P19)-Profile!C19*(10^(-P19)+2*K_HSO4)/(10^(-P19)+K_HSO4))&gt;0,1,-1)*7/2^15</f>
        <v/>
      </c>
      <c r="R19" s="9">
        <f>Q19+IF((10^(-Q19)+Atot*(H_NH3*(1+K_NH3*10^(-Q19)/K_w))*RTL/(1+(H_NH3*(1+K_NH3*10^(-Q19)/K_w))*RTL)*(K_NH3*10^(-Q19)/K_w)/(1+K_NH3*10^(-Q19)/K_w)-Profile!B19*(H_SO2*(1+Ka_S1/10^(-Q19)+Ka_S1*Ka_S2/10^(-Q19)^2))*RTL/(1+(H_SO2*(1+Ka_S1/10^(-Q19)+Ka_S1*Ka_S2/10^(-Q19)^2))*RTL)*(Ka_S1*10^(-Q19)+2*Ka_S1*Ka_S2)/(10^(-Q19)^2+Ka_S1*10^(-Q19)+Ka_S1*Ka_S2)-Ntot-K_w/10^(-Q19)-Profile!C19*(10^(-Q19)+2*K_HSO4)/(10^(-Q19)+K_HSO4))&gt;0,1,-1)*7/2^16</f>
        <v/>
      </c>
      <c r="S19" s="9">
        <f>R19+IF((10^(-R19)+Atot*(H_NH3*(1+K_NH3*10^(-R19)/K_w))*RTL/(1+(H_NH3*(1+K_NH3*10^(-R19)/K_w))*RTL)*(K_NH3*10^(-R19)/K_w)/(1+K_NH3*10^(-R19)/K_w)-Profile!B19*(H_SO2*(1+Ka_S1/10^(-R19)+Ka_S1*Ka_S2/10^(-R19)^2))*RTL/(1+(H_SO2*(1+Ka_S1/10^(-R19)+Ka_S1*Ka_S2/10^(-R19)^2))*RTL)*(Ka_S1*10^(-R19)+2*Ka_S1*Ka_S2)/(10^(-R19)^2+Ka_S1*10^(-R19)+Ka_S1*Ka_S2)-Ntot-K_w/10^(-R19)-Profile!C19*(10^(-R19)+2*K_HSO4)/(10^(-R19)+K_HSO4))&gt;0,1,-1)*7/2^17</f>
        <v/>
      </c>
      <c r="T19" s="9">
        <f>S19+IF((10^(-S19)+Atot*(H_NH3*(1+K_NH3*10^(-S19)/K_w))*RTL/(1+(H_NH3*(1+K_NH3*10^(-S19)/K_w))*RTL)*(K_NH3*10^(-S19)/K_w)/(1+K_NH3*10^(-S19)/K_w)-Profile!B19*(H_SO2*(1+Ka_S1/10^(-S19)+Ka_S1*Ka_S2/10^(-S19)^2))*RTL/(1+(H_SO2*(1+Ka_S1/10^(-S19)+Ka_S1*Ka_S2/10^(-S19)^2))*RTL)*(Ka_S1*10^(-S19)+2*Ka_S1*Ka_S2)/(10^(-S19)^2+Ka_S1*10^(-S19)+Ka_S1*Ka_S2)-Ntot-K_w/10^(-S19)-Profile!C19*(10^(-S19)+2*K_HSO4)/(10^(-S19)+K_HSO4))&gt;0,1,-1)*7/2^18</f>
        <v/>
      </c>
      <c r="U19" s="9">
        <f>T19+IF((10^(-T19)+Atot*(H_NH3*(1+K_NH3*10^(-T19)/K_w))*RTL/(1+(H_NH3*(1+K_NH3*10^(-T19)/K_w))*RTL)*(K_NH3*10^(-T19)/K_w)/(1+K_NH3*10^(-T19)/K_w)-Profile!B19*(H_SO2*(1+Ka_S1/10^(-T19)+Ka_S1*Ka_S2/10^(-T19)^2))*RTL/(1+(H_SO2*(1+Ka_S1/10^(-T19)+Ka_S1*Ka_S2/10^(-T19)^2))*RTL)*(Ka_S1*10^(-T19)+2*Ka_S1*Ka_S2)/(10^(-T19)^2+Ka_S1*10^(-T19)+Ka_S1*Ka_S2)-Ntot-K_w/10^(-T19)-Profile!C19*(10^(-T19)+2*K_HSO4)/(10^(-T19)+K_HSO4))&gt;0,1,-1)*7/2^19</f>
        <v/>
      </c>
      <c r="V19" s="9">
        <f>U19+IF((10^(-U19)+Atot*(H_NH3*(1+K_NH3*10^(-U19)/K_w))*RTL/(1+(H_NH3*(1+K_NH3*10^(-U19)/K_w))*RTL)*(K_NH3*10^(-U19)/K_w)/(1+K_NH3*10^(-U19)/K_w)-Profile!B19*(H_SO2*(1+Ka_S1/10^(-U19)+Ka_S1*Ka_S2/10^(-U19)^2))*RTL/(1+(H_SO2*(1+Ka_S1/10^(-U19)+Ka_S1*Ka_S2/10^(-U19)^2))*RTL)*(Ka_S1*10^(-U19)+2*Ka_S1*Ka_S2)/(10^(-U19)^2+Ka_S1*10^(-U19)+Ka_S1*Ka_S2)-Ntot-K_w/10^(-U19)-Profile!C19*(10^(-U19)+2*K_HSO4)/(10^(-U19)+K_HSO4))&gt;0,1,-1)*7/2^20</f>
        <v/>
      </c>
      <c r="W19" s="9">
        <f>V19+IF((10^(-V19)+Atot*(H_NH3*(1+K_NH3*10^(-V19)/K_w))*RTL/(1+(H_NH3*(1+K_NH3*10^(-V19)/K_w))*RTL)*(K_NH3*10^(-V19)/K_w)/(1+K_NH3*10^(-V19)/K_w)-Profile!B19*(H_SO2*(1+Ka_S1/10^(-V19)+Ka_S1*Ka_S2/10^(-V19)^2))*RTL/(1+(H_SO2*(1+Ka_S1/10^(-V19)+Ka_S1*Ka_S2/10^(-V19)^2))*RTL)*(Ka_S1*10^(-V19)+2*Ka_S1*Ka_S2)/(10^(-V19)^2+Ka_S1*10^(-V19)+Ka_S1*Ka_S2)-Ntot-K_w/10^(-V19)-Profile!C19*(10^(-V19)+2*K_HSO4)/(10^(-V19)+K_HSO4))&gt;0,1,-1)*7/2^21</f>
        <v/>
      </c>
      <c r="X19" s="9">
        <f>W19+IF((10^(-W19)+Atot*(H_NH3*(1+K_NH3*10^(-W19)/K_w))*RTL/(1+(H_NH3*(1+K_NH3*10^(-W19)/K_w))*RTL)*(K_NH3*10^(-W19)/K_w)/(1+K_NH3*10^(-W19)/K_w)-Profile!B19*(H_SO2*(1+Ka_S1/10^(-W19)+Ka_S1*Ka_S2/10^(-W19)^2))*RTL/(1+(H_SO2*(1+Ka_S1/10^(-W19)+Ka_S1*Ka_S2/10^(-W19)^2))*RTL)*(Ka_S1*10^(-W19)+2*Ka_S1*Ka_S2)/(10^(-W19)^2+Ka_S1*10^(-W19)+Ka_S1*Ka_S2)-Ntot-K_w/10^(-W19)-Profile!C19*(10^(-W19)+2*K_HSO4)/(10^(-W19)+K_HSO4))&gt;0,1,-1)*7/2^22</f>
        <v/>
      </c>
      <c r="Y19" s="9">
        <f>X19+IF((10^(-X19)+Atot*(H_NH3*(1+K_NH3*10^(-X19)/K_w))*RTL/(1+(H_NH3*(1+K_NH3*10^(-X19)/K_w))*RTL)*(K_NH3*10^(-X19)/K_w)/(1+K_NH3*10^(-X19)/K_w)-Profile!B19*(H_SO2*(1+Ka_S1/10^(-X19)+Ka_S1*Ka_S2/10^(-X19)^2))*RTL/(1+(H_SO2*(1+Ka_S1/10^(-X19)+Ka_S1*Ka_S2/10^(-X19)^2))*RTL)*(Ka_S1*10^(-X19)+2*Ka_S1*Ka_S2)/(10^(-X19)^2+Ka_S1*10^(-X19)+Ka_S1*Ka_S2)-Ntot-K_w/10^(-X19)-Profile!C19*(10^(-X19)+2*K_HSO4)/(10^(-X19)+K_HSO4))&gt;0,1,-1)*7/2^23</f>
        <v/>
      </c>
      <c r="Z19" s="9">
        <f>Y19+IF((10^(-Y19)+Atot*(H_NH3*(1+K_NH3*10^(-Y19)/K_w))*RTL/(1+(H_NH3*(1+K_NH3*10^(-Y19)/K_w))*RTL)*(K_NH3*10^(-Y19)/K_w)/(1+K_NH3*10^(-Y19)/K_w)-Profile!B19*(H_SO2*(1+Ka_S1/10^(-Y19)+Ka_S1*Ka_S2/10^(-Y19)^2))*RTL/(1+(H_SO2*(1+Ka_S1/10^(-Y19)+Ka_S1*Ka_S2/10^(-Y19)^2))*RTL)*(Ka_S1*10^(-Y19)+2*Ka_S1*Ka_S2)/(10^(-Y19)^2+Ka_S1*10^(-Y19)+Ka_S1*Ka_S2)-Ntot-K_w/10^(-Y19)-Profile!C19*(10^(-Y19)+2*K_HSO4)/(10^(-Y19)+K_HSO4))&gt;0,1,-1)*7/2^24</f>
        <v/>
      </c>
      <c r="AA19" s="9">
        <f>Z19+IF((10^(-Z19)+Atot*(H_NH3*(1+K_NH3*10^(-Z19)/K_w))*RTL/(1+(H_NH3*(1+K_NH3*10^(-Z19)/K_w))*RTL)*(K_NH3*10^(-Z19)/K_w)/(1+K_NH3*10^(-Z19)/K_w)-Profile!B19*(H_SO2*(1+Ka_S1/10^(-Z19)+Ka_S1*Ka_S2/10^(-Z19)^2))*RTL/(1+(H_SO2*(1+Ka_S1/10^(-Z19)+Ka_S1*Ka_S2/10^(-Z19)^2))*RTL)*(Ka_S1*10^(-Z19)+2*Ka_S1*Ka_S2)/(10^(-Z19)^2+Ka_S1*10^(-Z19)+Ka_S1*Ka_S2)-Ntot-K_w/10^(-Z19)-Profile!C19*(10^(-Z19)+2*K_HSO4)/(10^(-Z19)+K_HSO4))&gt;0,1,-1)*7/2^25</f>
        <v/>
      </c>
      <c r="AB19" s="9">
        <f>AA19+IF((10^(-AA19)+Atot*(H_NH3*(1+K_NH3*10^(-AA19)/K_w))*RTL/(1+(H_NH3*(1+K_NH3*10^(-AA19)/K_w))*RTL)*(K_NH3*10^(-AA19)/K_w)/(1+K_NH3*10^(-AA19)/K_w)-Profile!B19*(H_SO2*(1+Ka_S1/10^(-AA19)+Ka_S1*Ka_S2/10^(-AA19)^2))*RTL/(1+(H_SO2*(1+Ka_S1/10^(-AA19)+Ka_S1*Ka_S2/10^(-AA19)^2))*RTL)*(Ka_S1*10^(-AA19)+2*Ka_S1*Ka_S2)/(10^(-AA19)^2+Ka_S1*10^(-AA19)+Ka_S1*Ka_S2)-Ntot-K_w/10^(-AA19)-Profile!C19*(10^(-AA19)+2*K_HSO4)/(10^(-AA19)+K_HSO4))&gt;0,1,-1)*7/2^26</f>
        <v/>
      </c>
      <c r="AC19" s="9">
        <f>AB19+IF((10^(-AB19)+Atot*(H_NH3*(1+K_NH3*10^(-AB19)/K_w))*RTL/(1+(H_NH3*(1+K_NH3*10^(-AB19)/K_w))*RTL)*(K_NH3*10^(-AB19)/K_w)/(1+K_NH3*10^(-AB19)/K_w)-Profile!B19*(H_SO2*(1+Ka_S1/10^(-AB19)+Ka_S1*Ka_S2/10^(-AB19)^2))*RTL/(1+(H_SO2*(1+Ka_S1/10^(-AB19)+Ka_S1*Ka_S2/10^(-AB19)^2))*RTL)*(Ka_S1*10^(-AB19)+2*Ka_S1*Ka_S2)/(10^(-AB19)^2+Ka_S1*10^(-AB19)+Ka_S1*Ka_S2)-Ntot-K_w/10^(-AB19)-Profile!C19*(10^(-AB19)+2*K_HSO4)/(10^(-AB19)+K_HSO4))&gt;0,1,-1)*7/2^27</f>
        <v/>
      </c>
      <c r="AD19" s="9">
        <f>AC19+IF((10^(-AC19)+Atot*(H_NH3*(1+K_NH3*10^(-AC19)/K_w))*RTL/(1+(H_NH3*(1+K_NH3*10^(-AC19)/K_w))*RTL)*(K_NH3*10^(-AC19)/K_w)/(1+K_NH3*10^(-AC19)/K_w)-Profile!B19*(H_SO2*(1+Ka_S1/10^(-AC19)+Ka_S1*Ka_S2/10^(-AC19)^2))*RTL/(1+(H_SO2*(1+Ka_S1/10^(-AC19)+Ka_S1*Ka_S2/10^(-AC19)^2))*RTL)*(Ka_S1*10^(-AC19)+2*Ka_S1*Ka_S2)/(10^(-AC19)^2+Ka_S1*10^(-AC19)+Ka_S1*Ka_S2)-Ntot-K_w/10^(-AC19)-Profile!C19*(10^(-AC19)+2*K_HSO4)/(10^(-AC19)+K_HSO4))&gt;0,1,-1)*7/2^28</f>
        <v/>
      </c>
      <c r="AE19" s="9">
        <f>AD19+IF((10^(-AD19)+Atot*(H_NH3*(1+K_NH3*10^(-AD19)/K_w))*RTL/(1+(H_NH3*(1+K_NH3*10^(-AD19)/K_w))*RTL)*(K_NH3*10^(-AD19)/K_w)/(1+K_NH3*10^(-AD19)/K_w)-Profile!B19*(H_SO2*(1+Ka_S1/10^(-AD19)+Ka_S1*Ka_S2/10^(-AD19)^2))*RTL/(1+(H_SO2*(1+Ka_S1/10^(-AD19)+Ka_S1*Ka_S2/10^(-AD19)^2))*RTL)*(Ka_S1*10^(-AD19)+2*Ka_S1*Ka_S2)/(10^(-AD19)^2+Ka_S1*10^(-AD19)+Ka_S1*Ka_S2)-Ntot-K_w/10^(-AD19)-Profile!C19*(10^(-AD19)+2*K_HSO4)/(10^(-AD19)+K_HSO4))&gt;0,1,-1)*7/2^29</f>
        <v/>
      </c>
      <c r="AF19" s="9">
        <f>AE19+IF((10^(-AE19)+Atot*(H_NH3*(1+K_NH3*10^(-AE19)/K_w))*RTL/(1+(H_NH3*(1+K_NH3*10^(-AE19)/K_w))*RTL)*(K_NH3*10^(-AE19)/K_w)/(1+K_NH3*10^(-AE19)/K_w)-Profile!B19*(H_SO2*(1+Ka_S1/10^(-AE19)+Ka_S1*Ka_S2/10^(-AE19)^2))*RTL/(1+(H_SO2*(1+Ka_S1/10^(-AE19)+Ka_S1*Ka_S2/10^(-AE19)^2))*RTL)*(Ka_S1*10^(-AE19)+2*Ka_S1*Ka_S2)/(10^(-AE19)^2+Ka_S1*10^(-AE19)+Ka_S1*Ka_S2)-Ntot-K_w/10^(-AE19)-Profile!C19*(10^(-AE19)+2*K_HSO4)/(10^(-AE19)+K_HSO4))&gt;0,1,-1)*7/2^30</f>
        <v/>
      </c>
      <c r="AG19" s="9">
        <f>AF19+IF((10^(-AF19)+Atot*(H_NH3*(1+K_NH3*10^(-AF19)/K_w))*RTL/(1+(H_NH3*(1+K_NH3*10^(-AF19)/K_w))*RTL)*(K_NH3*10^(-AF19)/K_w)/(1+K_NH3*10^(-AF19)/K_w)-Profile!B19*(H_SO2*(1+Ka_S1/10^(-AF19)+Ka_S1*Ka_S2/10^(-AF19)^2))*RTL/(1+(H_SO2*(1+Ka_S1/10^(-AF19)+Ka_S1*Ka_S2/10^(-AF19)^2))*RTL)*(Ka_S1*10^(-AF19)+2*Ka_S1*Ka_S2)/(10^(-AF19)^2+Ka_S1*10^(-AF19)+Ka_S1*Ka_S2)-Ntot-K_w/10^(-AF19)-Profile!C19*(10^(-AF19)+2*K_HSO4)/(10^(-AF19)+K_HSO4))&gt;0,1,-1)*7/2^31</f>
        <v/>
      </c>
      <c r="AH19" s="9">
        <f>AG19+IF((10^(-AG19)+Atot*(H_NH3*(1+K_NH3*10^(-AG19)/K_w))*RTL/(1+(H_NH3*(1+K_NH3*10^(-AG19)/K_w))*RTL)*(K_NH3*10^(-AG19)/K_w)/(1+K_NH3*10^(-AG19)/K_w)-Profile!B19*(H_SO2*(1+Ka_S1/10^(-AG19)+Ka_S1*Ka_S2/10^(-AG19)^2))*RTL/(1+(H_SO2*(1+Ka_S1/10^(-AG19)+Ka_S1*Ka_S2/10^(-AG19)^2))*RTL)*(Ka_S1*10^(-AG19)+2*Ka_S1*Ka_S2)/(10^(-AG19)^2+Ka_S1*10^(-AG19)+Ka_S1*Ka_S2)-Ntot-K_w/10^(-AG19)-Profile!C19*(10^(-AG19)+2*K_HSO4)/(10^(-AG19)+K_HSO4))&gt;0,1,-1)*7/2^32</f>
        <v/>
      </c>
      <c r="AI19" s="9">
        <f>AH19+IF((10^(-AH19)+Atot*(H_NH3*(1+K_NH3*10^(-AH19)/K_w))*RTL/(1+(H_NH3*(1+K_NH3*10^(-AH19)/K_w))*RTL)*(K_NH3*10^(-AH19)/K_w)/(1+K_NH3*10^(-AH19)/K_w)-Profile!B19*(H_SO2*(1+Ka_S1/10^(-AH19)+Ka_S1*Ka_S2/10^(-AH19)^2))*RTL/(1+(H_SO2*(1+Ka_S1/10^(-AH19)+Ka_S1*Ka_S2/10^(-AH19)^2))*RTL)*(Ka_S1*10^(-AH19)+2*Ka_S1*Ka_S2)/(10^(-AH19)^2+Ka_S1*10^(-AH19)+Ka_S1*Ka_S2)-Ntot-K_w/10^(-AH19)-Profile!C19*(10^(-AH19)+2*K_HSO4)/(10^(-AH19)+K_HSO4))&gt;0,1,-1)*7/2^33</f>
        <v/>
      </c>
      <c r="AJ19" s="9">
        <f>AI19+IF((10^(-AI19)+Atot*(H_NH3*(1+K_NH3*10^(-AI19)/K_w))*RTL/(1+(H_NH3*(1+K_NH3*10^(-AI19)/K_w))*RTL)*(K_NH3*10^(-AI19)/K_w)/(1+K_NH3*10^(-AI19)/K_w)-Profile!B19*(H_SO2*(1+Ka_S1/10^(-AI19)+Ka_S1*Ka_S2/10^(-AI19)^2))*RTL/(1+(H_SO2*(1+Ka_S1/10^(-AI19)+Ka_S1*Ka_S2/10^(-AI19)^2))*RTL)*(Ka_S1*10^(-AI19)+2*Ka_S1*Ka_S2)/(10^(-AI19)^2+Ka_S1*10^(-AI19)+Ka_S1*Ka_S2)-Ntot-K_w/10^(-AI19)-Profile!C19*(10^(-AI19)+2*K_HSO4)/(10^(-AI19)+K_HSO4))&gt;0,1,-1)*7/2^34</f>
        <v/>
      </c>
      <c r="AK19" s="9">
        <f>AJ19+IF((10^(-AJ19)+Atot*(H_NH3*(1+K_NH3*10^(-AJ19)/K_w))*RTL/(1+(H_NH3*(1+K_NH3*10^(-AJ19)/K_w))*RTL)*(K_NH3*10^(-AJ19)/K_w)/(1+K_NH3*10^(-AJ19)/K_w)-Profile!B19*(H_SO2*(1+Ka_S1/10^(-AJ19)+Ka_S1*Ka_S2/10^(-AJ19)^2))*RTL/(1+(H_SO2*(1+Ka_S1/10^(-AJ19)+Ka_S1*Ka_S2/10^(-AJ19)^2))*RTL)*(Ka_S1*10^(-AJ19)+2*Ka_S1*Ka_S2)/(10^(-AJ19)^2+Ka_S1*10^(-AJ19)+Ka_S1*Ka_S2)-Ntot-K_w/10^(-AJ19)-Profile!C19*(10^(-AJ19)+2*K_HSO4)/(10^(-AJ19)+K_HSO4))&gt;0,1,-1)*7/2^35</f>
        <v/>
      </c>
      <c r="AL19" s="9">
        <f>AK19+IF((10^(-AK19)+Atot*(H_NH3*(1+K_NH3*10^(-AK19)/K_w))*RTL/(1+(H_NH3*(1+K_NH3*10^(-AK19)/K_w))*RTL)*(K_NH3*10^(-AK19)/K_w)/(1+K_NH3*10^(-AK19)/K_w)-Profile!B19*(H_SO2*(1+Ka_S1/10^(-AK19)+Ka_S1*Ka_S2/10^(-AK19)^2))*RTL/(1+(H_SO2*(1+Ka_S1/10^(-AK19)+Ka_S1*Ka_S2/10^(-AK19)^2))*RTL)*(Ka_S1*10^(-AK19)+2*Ka_S1*Ka_S2)/(10^(-AK19)^2+Ka_S1*10^(-AK19)+Ka_S1*Ka_S2)-Ntot-K_w/10^(-AK19)-Profile!C19*(10^(-AK19)+2*K_HSO4)/(10^(-AK19)+K_HSO4))&gt;0,1,-1)*7/2^36</f>
        <v/>
      </c>
    </row>
    <row r="20">
      <c r="A20">
        <f>Profile!A20</f>
        <v/>
      </c>
      <c r="B20" t="n">
        <v>7</v>
      </c>
      <c r="C20" s="9">
        <f>B20+IF((10^(-B20)+Atot*(H_NH3*(1+K_NH3*10^(-B20)/K_w))*RTL/(1+(H_NH3*(1+K_NH3*10^(-B20)/K_w))*RTL)*(K_NH3*10^(-B20)/K_w)/(1+K_NH3*10^(-B20)/K_w)-Profile!B20*(H_SO2*(1+Ka_S1/10^(-B20)+Ka_S1*Ka_S2/10^(-B20)^2))*RTL/(1+(H_SO2*(1+Ka_S1/10^(-B20)+Ka_S1*Ka_S2/10^(-B20)^2))*RTL)*(Ka_S1*10^(-B20)+2*Ka_S1*Ka_S2)/(10^(-B20)^2+Ka_S1*10^(-B20)+Ka_S1*Ka_S2)-Ntot-K_w/10^(-B20)-Profile!C20*(10^(-B20)+2*K_HSO4)/(10^(-B20)+K_HSO4))&gt;0,1,-1)*7/2^1</f>
        <v/>
      </c>
      <c r="D20" s="9">
        <f>C20+IF((10^(-C20)+Atot*(H_NH3*(1+K_NH3*10^(-C20)/K_w))*RTL/(1+(H_NH3*(1+K_NH3*10^(-C20)/K_w))*RTL)*(K_NH3*10^(-C20)/K_w)/(1+K_NH3*10^(-C20)/K_w)-Profile!B20*(H_SO2*(1+Ka_S1/10^(-C20)+Ka_S1*Ka_S2/10^(-C20)^2))*RTL/(1+(H_SO2*(1+Ka_S1/10^(-C20)+Ka_S1*Ka_S2/10^(-C20)^2))*RTL)*(Ka_S1*10^(-C20)+2*Ka_S1*Ka_S2)/(10^(-C20)^2+Ka_S1*10^(-C20)+Ka_S1*Ka_S2)-Ntot-K_w/10^(-C20)-Profile!C20*(10^(-C20)+2*K_HSO4)/(10^(-C20)+K_HSO4))&gt;0,1,-1)*7/2^2</f>
        <v/>
      </c>
      <c r="E20" s="9">
        <f>D20+IF((10^(-D20)+Atot*(H_NH3*(1+K_NH3*10^(-D20)/K_w))*RTL/(1+(H_NH3*(1+K_NH3*10^(-D20)/K_w))*RTL)*(K_NH3*10^(-D20)/K_w)/(1+K_NH3*10^(-D20)/K_w)-Profile!B20*(H_SO2*(1+Ka_S1/10^(-D20)+Ka_S1*Ka_S2/10^(-D20)^2))*RTL/(1+(H_SO2*(1+Ka_S1/10^(-D20)+Ka_S1*Ka_S2/10^(-D20)^2))*RTL)*(Ka_S1*10^(-D20)+2*Ka_S1*Ka_S2)/(10^(-D20)^2+Ka_S1*10^(-D20)+Ka_S1*Ka_S2)-Ntot-K_w/10^(-D20)-Profile!C20*(10^(-D20)+2*K_HSO4)/(10^(-D20)+K_HSO4))&gt;0,1,-1)*7/2^3</f>
        <v/>
      </c>
      <c r="F20" s="9">
        <f>E20+IF((10^(-E20)+Atot*(H_NH3*(1+K_NH3*10^(-E20)/K_w))*RTL/(1+(H_NH3*(1+K_NH3*10^(-E20)/K_w))*RTL)*(K_NH3*10^(-E20)/K_w)/(1+K_NH3*10^(-E20)/K_w)-Profile!B20*(H_SO2*(1+Ka_S1/10^(-E20)+Ka_S1*Ka_S2/10^(-E20)^2))*RTL/(1+(H_SO2*(1+Ka_S1/10^(-E20)+Ka_S1*Ka_S2/10^(-E20)^2))*RTL)*(Ka_S1*10^(-E20)+2*Ka_S1*Ka_S2)/(10^(-E20)^2+Ka_S1*10^(-E20)+Ka_S1*Ka_S2)-Ntot-K_w/10^(-E20)-Profile!C20*(10^(-E20)+2*K_HSO4)/(10^(-E20)+K_HSO4))&gt;0,1,-1)*7/2^4</f>
        <v/>
      </c>
      <c r="G20" s="9">
        <f>F20+IF((10^(-F20)+Atot*(H_NH3*(1+K_NH3*10^(-F20)/K_w))*RTL/(1+(H_NH3*(1+K_NH3*10^(-F20)/K_w))*RTL)*(K_NH3*10^(-F20)/K_w)/(1+K_NH3*10^(-F20)/K_w)-Profile!B20*(H_SO2*(1+Ka_S1/10^(-F20)+Ka_S1*Ka_S2/10^(-F20)^2))*RTL/(1+(H_SO2*(1+Ka_S1/10^(-F20)+Ka_S1*Ka_S2/10^(-F20)^2))*RTL)*(Ka_S1*10^(-F20)+2*Ka_S1*Ka_S2)/(10^(-F20)^2+Ka_S1*10^(-F20)+Ka_S1*Ka_S2)-Ntot-K_w/10^(-F20)-Profile!C20*(10^(-F20)+2*K_HSO4)/(10^(-F20)+K_HSO4))&gt;0,1,-1)*7/2^5</f>
        <v/>
      </c>
      <c r="H20" s="9">
        <f>G20+IF((10^(-G20)+Atot*(H_NH3*(1+K_NH3*10^(-G20)/K_w))*RTL/(1+(H_NH3*(1+K_NH3*10^(-G20)/K_w))*RTL)*(K_NH3*10^(-G20)/K_w)/(1+K_NH3*10^(-G20)/K_w)-Profile!B20*(H_SO2*(1+Ka_S1/10^(-G20)+Ka_S1*Ka_S2/10^(-G20)^2))*RTL/(1+(H_SO2*(1+Ka_S1/10^(-G20)+Ka_S1*Ka_S2/10^(-G20)^2))*RTL)*(Ka_S1*10^(-G20)+2*Ka_S1*Ka_S2)/(10^(-G20)^2+Ka_S1*10^(-G20)+Ka_S1*Ka_S2)-Ntot-K_w/10^(-G20)-Profile!C20*(10^(-G20)+2*K_HSO4)/(10^(-G20)+K_HSO4))&gt;0,1,-1)*7/2^6</f>
        <v/>
      </c>
      <c r="I20" s="9">
        <f>H20+IF((10^(-H20)+Atot*(H_NH3*(1+K_NH3*10^(-H20)/K_w))*RTL/(1+(H_NH3*(1+K_NH3*10^(-H20)/K_w))*RTL)*(K_NH3*10^(-H20)/K_w)/(1+K_NH3*10^(-H20)/K_w)-Profile!B20*(H_SO2*(1+Ka_S1/10^(-H20)+Ka_S1*Ka_S2/10^(-H20)^2))*RTL/(1+(H_SO2*(1+Ka_S1/10^(-H20)+Ka_S1*Ka_S2/10^(-H20)^2))*RTL)*(Ka_S1*10^(-H20)+2*Ka_S1*Ka_S2)/(10^(-H20)^2+Ka_S1*10^(-H20)+Ka_S1*Ka_S2)-Ntot-K_w/10^(-H20)-Profile!C20*(10^(-H20)+2*K_HSO4)/(10^(-H20)+K_HSO4))&gt;0,1,-1)*7/2^7</f>
        <v/>
      </c>
      <c r="J20" s="9">
        <f>I20+IF((10^(-I20)+Atot*(H_NH3*(1+K_NH3*10^(-I20)/K_w))*RTL/(1+(H_NH3*(1+K_NH3*10^(-I20)/K_w))*RTL)*(K_NH3*10^(-I20)/K_w)/(1+K_NH3*10^(-I20)/K_w)-Profile!B20*(H_SO2*(1+Ka_S1/10^(-I20)+Ka_S1*Ka_S2/10^(-I20)^2))*RTL/(1+(H_SO2*(1+Ka_S1/10^(-I20)+Ka_S1*Ka_S2/10^(-I20)^2))*RTL)*(Ka_S1*10^(-I20)+2*Ka_S1*Ka_S2)/(10^(-I20)^2+Ka_S1*10^(-I20)+Ka_S1*Ka_S2)-Ntot-K_w/10^(-I20)-Profile!C20*(10^(-I20)+2*K_HSO4)/(10^(-I20)+K_HSO4))&gt;0,1,-1)*7/2^8</f>
        <v/>
      </c>
      <c r="K20" s="9">
        <f>J20+IF((10^(-J20)+Atot*(H_NH3*(1+K_NH3*10^(-J20)/K_w))*RTL/(1+(H_NH3*(1+K_NH3*10^(-J20)/K_w))*RTL)*(K_NH3*10^(-J20)/K_w)/(1+K_NH3*10^(-J20)/K_w)-Profile!B20*(H_SO2*(1+Ka_S1/10^(-J20)+Ka_S1*Ka_S2/10^(-J20)^2))*RTL/(1+(H_SO2*(1+Ka_S1/10^(-J20)+Ka_S1*Ka_S2/10^(-J20)^2))*RTL)*(Ka_S1*10^(-J20)+2*Ka_S1*Ka_S2)/(10^(-J20)^2+Ka_S1*10^(-J20)+Ka_S1*Ka_S2)-Ntot-K_w/10^(-J20)-Profile!C20*(10^(-J20)+2*K_HSO4)/(10^(-J20)+K_HSO4))&gt;0,1,-1)*7/2^9</f>
        <v/>
      </c>
      <c r="L20" s="9">
        <f>K20+IF((10^(-K20)+Atot*(H_NH3*(1+K_NH3*10^(-K20)/K_w))*RTL/(1+(H_NH3*(1+K_NH3*10^(-K20)/K_w))*RTL)*(K_NH3*10^(-K20)/K_w)/(1+K_NH3*10^(-K20)/K_w)-Profile!B20*(H_SO2*(1+Ka_S1/10^(-K20)+Ka_S1*Ka_S2/10^(-K20)^2))*RTL/(1+(H_SO2*(1+Ka_S1/10^(-K20)+Ka_S1*Ka_S2/10^(-K20)^2))*RTL)*(Ka_S1*10^(-K20)+2*Ka_S1*Ka_S2)/(10^(-K20)^2+Ka_S1*10^(-K20)+Ka_S1*Ka_S2)-Ntot-K_w/10^(-K20)-Profile!C20*(10^(-K20)+2*K_HSO4)/(10^(-K20)+K_HSO4))&gt;0,1,-1)*7/2^10</f>
        <v/>
      </c>
      <c r="M20" s="9">
        <f>L20+IF((10^(-L20)+Atot*(H_NH3*(1+K_NH3*10^(-L20)/K_w))*RTL/(1+(H_NH3*(1+K_NH3*10^(-L20)/K_w))*RTL)*(K_NH3*10^(-L20)/K_w)/(1+K_NH3*10^(-L20)/K_w)-Profile!B20*(H_SO2*(1+Ka_S1/10^(-L20)+Ka_S1*Ka_S2/10^(-L20)^2))*RTL/(1+(H_SO2*(1+Ka_S1/10^(-L20)+Ka_S1*Ka_S2/10^(-L20)^2))*RTL)*(Ka_S1*10^(-L20)+2*Ka_S1*Ka_S2)/(10^(-L20)^2+Ka_S1*10^(-L20)+Ka_S1*Ka_S2)-Ntot-K_w/10^(-L20)-Profile!C20*(10^(-L20)+2*K_HSO4)/(10^(-L20)+K_HSO4))&gt;0,1,-1)*7/2^11</f>
        <v/>
      </c>
      <c r="N20" s="9">
        <f>M20+IF((10^(-M20)+Atot*(H_NH3*(1+K_NH3*10^(-M20)/K_w))*RTL/(1+(H_NH3*(1+K_NH3*10^(-M20)/K_w))*RTL)*(K_NH3*10^(-M20)/K_w)/(1+K_NH3*10^(-M20)/K_w)-Profile!B20*(H_SO2*(1+Ka_S1/10^(-M20)+Ka_S1*Ka_S2/10^(-M20)^2))*RTL/(1+(H_SO2*(1+Ka_S1/10^(-M20)+Ka_S1*Ka_S2/10^(-M20)^2))*RTL)*(Ka_S1*10^(-M20)+2*Ka_S1*Ka_S2)/(10^(-M20)^2+Ka_S1*10^(-M20)+Ka_S1*Ka_S2)-Ntot-K_w/10^(-M20)-Profile!C20*(10^(-M20)+2*K_HSO4)/(10^(-M20)+K_HSO4))&gt;0,1,-1)*7/2^12</f>
        <v/>
      </c>
      <c r="O20" s="9">
        <f>N20+IF((10^(-N20)+Atot*(H_NH3*(1+K_NH3*10^(-N20)/K_w))*RTL/(1+(H_NH3*(1+K_NH3*10^(-N20)/K_w))*RTL)*(K_NH3*10^(-N20)/K_w)/(1+K_NH3*10^(-N20)/K_w)-Profile!B20*(H_SO2*(1+Ka_S1/10^(-N20)+Ka_S1*Ka_S2/10^(-N20)^2))*RTL/(1+(H_SO2*(1+Ka_S1/10^(-N20)+Ka_S1*Ka_S2/10^(-N20)^2))*RTL)*(Ka_S1*10^(-N20)+2*Ka_S1*Ka_S2)/(10^(-N20)^2+Ka_S1*10^(-N20)+Ka_S1*Ka_S2)-Ntot-K_w/10^(-N20)-Profile!C20*(10^(-N20)+2*K_HSO4)/(10^(-N20)+K_HSO4))&gt;0,1,-1)*7/2^13</f>
        <v/>
      </c>
      <c r="P20" s="9">
        <f>O20+IF((10^(-O20)+Atot*(H_NH3*(1+K_NH3*10^(-O20)/K_w))*RTL/(1+(H_NH3*(1+K_NH3*10^(-O20)/K_w))*RTL)*(K_NH3*10^(-O20)/K_w)/(1+K_NH3*10^(-O20)/K_w)-Profile!B20*(H_SO2*(1+Ka_S1/10^(-O20)+Ka_S1*Ka_S2/10^(-O20)^2))*RTL/(1+(H_SO2*(1+Ka_S1/10^(-O20)+Ka_S1*Ka_S2/10^(-O20)^2))*RTL)*(Ka_S1*10^(-O20)+2*Ka_S1*Ka_S2)/(10^(-O20)^2+Ka_S1*10^(-O20)+Ka_S1*Ka_S2)-Ntot-K_w/10^(-O20)-Profile!C20*(10^(-O20)+2*K_HSO4)/(10^(-O20)+K_HSO4))&gt;0,1,-1)*7/2^14</f>
        <v/>
      </c>
      <c r="Q20" s="9">
        <f>P20+IF((10^(-P20)+Atot*(H_NH3*(1+K_NH3*10^(-P20)/K_w))*RTL/(1+(H_NH3*(1+K_NH3*10^(-P20)/K_w))*RTL)*(K_NH3*10^(-P20)/K_w)/(1+K_NH3*10^(-P20)/K_w)-Profile!B20*(H_SO2*(1+Ka_S1/10^(-P20)+Ka_S1*Ka_S2/10^(-P20)^2))*RTL/(1+(H_SO2*(1+Ka_S1/10^(-P20)+Ka_S1*Ka_S2/10^(-P20)^2))*RTL)*(Ka_S1*10^(-P20)+2*Ka_S1*Ka_S2)/(10^(-P20)^2+Ka_S1*10^(-P20)+Ka_S1*Ka_S2)-Ntot-K_w/10^(-P20)-Profile!C20*(10^(-P20)+2*K_HSO4)/(10^(-P20)+K_HSO4))&gt;0,1,-1)*7/2^15</f>
        <v/>
      </c>
      <c r="R20" s="9">
        <f>Q20+IF((10^(-Q20)+Atot*(H_NH3*(1+K_NH3*10^(-Q20)/K_w))*RTL/(1+(H_NH3*(1+K_NH3*10^(-Q20)/K_w))*RTL)*(K_NH3*10^(-Q20)/K_w)/(1+K_NH3*10^(-Q20)/K_w)-Profile!B20*(H_SO2*(1+Ka_S1/10^(-Q20)+Ka_S1*Ka_S2/10^(-Q20)^2))*RTL/(1+(H_SO2*(1+Ka_S1/10^(-Q20)+Ka_S1*Ka_S2/10^(-Q20)^2))*RTL)*(Ka_S1*10^(-Q20)+2*Ka_S1*Ka_S2)/(10^(-Q20)^2+Ka_S1*10^(-Q20)+Ka_S1*Ka_S2)-Ntot-K_w/10^(-Q20)-Profile!C20*(10^(-Q20)+2*K_HSO4)/(10^(-Q20)+K_HSO4))&gt;0,1,-1)*7/2^16</f>
        <v/>
      </c>
      <c r="S20" s="9">
        <f>R20+IF((10^(-R20)+Atot*(H_NH3*(1+K_NH3*10^(-R20)/K_w))*RTL/(1+(H_NH3*(1+K_NH3*10^(-R20)/K_w))*RTL)*(K_NH3*10^(-R20)/K_w)/(1+K_NH3*10^(-R20)/K_w)-Profile!B20*(H_SO2*(1+Ka_S1/10^(-R20)+Ka_S1*Ka_S2/10^(-R20)^2))*RTL/(1+(H_SO2*(1+Ka_S1/10^(-R20)+Ka_S1*Ka_S2/10^(-R20)^2))*RTL)*(Ka_S1*10^(-R20)+2*Ka_S1*Ka_S2)/(10^(-R20)^2+Ka_S1*10^(-R20)+Ka_S1*Ka_S2)-Ntot-K_w/10^(-R20)-Profile!C20*(10^(-R20)+2*K_HSO4)/(10^(-R20)+K_HSO4))&gt;0,1,-1)*7/2^17</f>
        <v/>
      </c>
      <c r="T20" s="9">
        <f>S20+IF((10^(-S20)+Atot*(H_NH3*(1+K_NH3*10^(-S20)/K_w))*RTL/(1+(H_NH3*(1+K_NH3*10^(-S20)/K_w))*RTL)*(K_NH3*10^(-S20)/K_w)/(1+K_NH3*10^(-S20)/K_w)-Profile!B20*(H_SO2*(1+Ka_S1/10^(-S20)+Ka_S1*Ka_S2/10^(-S20)^2))*RTL/(1+(H_SO2*(1+Ka_S1/10^(-S20)+Ka_S1*Ka_S2/10^(-S20)^2))*RTL)*(Ka_S1*10^(-S20)+2*Ka_S1*Ka_S2)/(10^(-S20)^2+Ka_S1*10^(-S20)+Ka_S1*Ka_S2)-Ntot-K_w/10^(-S20)-Profile!C20*(10^(-S20)+2*K_HSO4)/(10^(-S20)+K_HSO4))&gt;0,1,-1)*7/2^18</f>
        <v/>
      </c>
      <c r="U20" s="9">
        <f>T20+IF((10^(-T20)+Atot*(H_NH3*(1+K_NH3*10^(-T20)/K_w))*RTL/(1+(H_NH3*(1+K_NH3*10^(-T20)/K_w))*RTL)*(K_NH3*10^(-T20)/K_w)/(1+K_NH3*10^(-T20)/K_w)-Profile!B20*(H_SO2*(1+Ka_S1/10^(-T20)+Ka_S1*Ka_S2/10^(-T20)^2))*RTL/(1+(H_SO2*(1+Ka_S1/10^(-T20)+Ka_S1*Ka_S2/10^(-T20)^2))*RTL)*(Ka_S1*10^(-T20)+2*Ka_S1*Ka_S2)/(10^(-T20)^2+Ka_S1*10^(-T20)+Ka_S1*Ka_S2)-Ntot-K_w/10^(-T20)-Profile!C20*(10^(-T20)+2*K_HSO4)/(10^(-T20)+K_HSO4))&gt;0,1,-1)*7/2^19</f>
        <v/>
      </c>
      <c r="V20" s="9">
        <f>U20+IF((10^(-U20)+Atot*(H_NH3*(1+K_NH3*10^(-U20)/K_w))*RTL/(1+(H_NH3*(1+K_NH3*10^(-U20)/K_w))*RTL)*(K_NH3*10^(-U20)/K_w)/(1+K_NH3*10^(-U20)/K_w)-Profile!B20*(H_SO2*(1+Ka_S1/10^(-U20)+Ka_S1*Ka_S2/10^(-U20)^2))*RTL/(1+(H_SO2*(1+Ka_S1/10^(-U20)+Ka_S1*Ka_S2/10^(-U20)^2))*RTL)*(Ka_S1*10^(-U20)+2*Ka_S1*Ka_S2)/(10^(-U20)^2+Ka_S1*10^(-U20)+Ka_S1*Ka_S2)-Ntot-K_w/10^(-U20)-Profile!C20*(10^(-U20)+2*K_HSO4)/(10^(-U20)+K_HSO4))&gt;0,1,-1)*7/2^20</f>
        <v/>
      </c>
      <c r="W20" s="9">
        <f>V20+IF((10^(-V20)+Atot*(H_NH3*(1+K_NH3*10^(-V20)/K_w))*RTL/(1+(H_NH3*(1+K_NH3*10^(-V20)/K_w))*RTL)*(K_NH3*10^(-V20)/K_w)/(1+K_NH3*10^(-V20)/K_w)-Profile!B20*(H_SO2*(1+Ka_S1/10^(-V20)+Ka_S1*Ka_S2/10^(-V20)^2))*RTL/(1+(H_SO2*(1+Ka_S1/10^(-V20)+Ka_S1*Ka_S2/10^(-V20)^2))*RTL)*(Ka_S1*10^(-V20)+2*Ka_S1*Ka_S2)/(10^(-V20)^2+Ka_S1*10^(-V20)+Ka_S1*Ka_S2)-Ntot-K_w/10^(-V20)-Profile!C20*(10^(-V20)+2*K_HSO4)/(10^(-V20)+K_HSO4))&gt;0,1,-1)*7/2^21</f>
        <v/>
      </c>
      <c r="X20" s="9">
        <f>W20+IF((10^(-W20)+Atot*(H_NH3*(1+K_NH3*10^(-W20)/K_w))*RTL/(1+(H_NH3*(1+K_NH3*10^(-W20)/K_w))*RTL)*(K_NH3*10^(-W20)/K_w)/(1+K_NH3*10^(-W20)/K_w)-Profile!B20*(H_SO2*(1+Ka_S1/10^(-W20)+Ka_S1*Ka_S2/10^(-W20)^2))*RTL/(1+(H_SO2*(1+Ka_S1/10^(-W20)+Ka_S1*Ka_S2/10^(-W20)^2))*RTL)*(Ka_S1*10^(-W20)+2*Ka_S1*Ka_S2)/(10^(-W20)^2+Ka_S1*10^(-W20)+Ka_S1*Ka_S2)-Ntot-K_w/10^(-W20)-Profile!C20*(10^(-W20)+2*K_HSO4)/(10^(-W20)+K_HSO4))&gt;0,1,-1)*7/2^22</f>
        <v/>
      </c>
      <c r="Y20" s="9">
        <f>X20+IF((10^(-X20)+Atot*(H_NH3*(1+K_NH3*10^(-X20)/K_w))*RTL/(1+(H_NH3*(1+K_NH3*10^(-X20)/K_w))*RTL)*(K_NH3*10^(-X20)/K_w)/(1+K_NH3*10^(-X20)/K_w)-Profile!B20*(H_SO2*(1+Ka_S1/10^(-X20)+Ka_S1*Ka_S2/10^(-X20)^2))*RTL/(1+(H_SO2*(1+Ka_S1/10^(-X20)+Ka_S1*Ka_S2/10^(-X20)^2))*RTL)*(Ka_S1*10^(-X20)+2*Ka_S1*Ka_S2)/(10^(-X20)^2+Ka_S1*10^(-X20)+Ka_S1*Ka_S2)-Ntot-K_w/10^(-X20)-Profile!C20*(10^(-X20)+2*K_HSO4)/(10^(-X20)+K_HSO4))&gt;0,1,-1)*7/2^23</f>
        <v/>
      </c>
      <c r="Z20" s="9">
        <f>Y20+IF((10^(-Y20)+Atot*(H_NH3*(1+K_NH3*10^(-Y20)/K_w))*RTL/(1+(H_NH3*(1+K_NH3*10^(-Y20)/K_w))*RTL)*(K_NH3*10^(-Y20)/K_w)/(1+K_NH3*10^(-Y20)/K_w)-Profile!B20*(H_SO2*(1+Ka_S1/10^(-Y20)+Ka_S1*Ka_S2/10^(-Y20)^2))*RTL/(1+(H_SO2*(1+Ka_S1/10^(-Y20)+Ka_S1*Ka_S2/10^(-Y20)^2))*RTL)*(Ka_S1*10^(-Y20)+2*Ka_S1*Ka_S2)/(10^(-Y20)^2+Ka_S1*10^(-Y20)+Ka_S1*Ka_S2)-Ntot-K_w/10^(-Y20)-Profile!C20*(10^(-Y20)+2*K_HSO4)/(10^(-Y20)+K_HSO4))&gt;0,1,-1)*7/2^24</f>
        <v/>
      </c>
      <c r="AA20" s="9">
        <f>Z20+IF((10^(-Z20)+Atot*(H_NH3*(1+K_NH3*10^(-Z20)/K_w))*RTL/(1+(H_NH3*(1+K_NH3*10^(-Z20)/K_w))*RTL)*(K_NH3*10^(-Z20)/K_w)/(1+K_NH3*10^(-Z20)/K_w)-Profile!B20*(H_SO2*(1+Ka_S1/10^(-Z20)+Ka_S1*Ka_S2/10^(-Z20)^2))*RTL/(1+(H_SO2*(1+Ka_S1/10^(-Z20)+Ka_S1*Ka_S2/10^(-Z20)^2))*RTL)*(Ka_S1*10^(-Z20)+2*Ka_S1*Ka_S2)/(10^(-Z20)^2+Ka_S1*10^(-Z20)+Ka_S1*Ka_S2)-Ntot-K_w/10^(-Z20)-Profile!C20*(10^(-Z20)+2*K_HSO4)/(10^(-Z20)+K_HSO4))&gt;0,1,-1)*7/2^25</f>
        <v/>
      </c>
      <c r="AB20" s="9">
        <f>AA20+IF((10^(-AA20)+Atot*(H_NH3*(1+K_NH3*10^(-AA20)/K_w))*RTL/(1+(H_NH3*(1+K_NH3*10^(-AA20)/K_w))*RTL)*(K_NH3*10^(-AA20)/K_w)/(1+K_NH3*10^(-AA20)/K_w)-Profile!B20*(H_SO2*(1+Ka_S1/10^(-AA20)+Ka_S1*Ka_S2/10^(-AA20)^2))*RTL/(1+(H_SO2*(1+Ka_S1/10^(-AA20)+Ka_S1*Ka_S2/10^(-AA20)^2))*RTL)*(Ka_S1*10^(-AA20)+2*Ka_S1*Ka_S2)/(10^(-AA20)^2+Ka_S1*10^(-AA20)+Ka_S1*Ka_S2)-Ntot-K_w/10^(-AA20)-Profile!C20*(10^(-AA20)+2*K_HSO4)/(10^(-AA20)+K_HSO4))&gt;0,1,-1)*7/2^26</f>
        <v/>
      </c>
      <c r="AC20" s="9">
        <f>AB20+IF((10^(-AB20)+Atot*(H_NH3*(1+K_NH3*10^(-AB20)/K_w))*RTL/(1+(H_NH3*(1+K_NH3*10^(-AB20)/K_w))*RTL)*(K_NH3*10^(-AB20)/K_w)/(1+K_NH3*10^(-AB20)/K_w)-Profile!B20*(H_SO2*(1+Ka_S1/10^(-AB20)+Ka_S1*Ka_S2/10^(-AB20)^2))*RTL/(1+(H_SO2*(1+Ka_S1/10^(-AB20)+Ka_S1*Ka_S2/10^(-AB20)^2))*RTL)*(Ka_S1*10^(-AB20)+2*Ka_S1*Ka_S2)/(10^(-AB20)^2+Ka_S1*10^(-AB20)+Ka_S1*Ka_S2)-Ntot-K_w/10^(-AB20)-Profile!C20*(10^(-AB20)+2*K_HSO4)/(10^(-AB20)+K_HSO4))&gt;0,1,-1)*7/2^27</f>
        <v/>
      </c>
      <c r="AD20" s="9">
        <f>AC20+IF((10^(-AC20)+Atot*(H_NH3*(1+K_NH3*10^(-AC20)/K_w))*RTL/(1+(H_NH3*(1+K_NH3*10^(-AC20)/K_w))*RTL)*(K_NH3*10^(-AC20)/K_w)/(1+K_NH3*10^(-AC20)/K_w)-Profile!B20*(H_SO2*(1+Ka_S1/10^(-AC20)+Ka_S1*Ka_S2/10^(-AC20)^2))*RTL/(1+(H_SO2*(1+Ka_S1/10^(-AC20)+Ka_S1*Ka_S2/10^(-AC20)^2))*RTL)*(Ka_S1*10^(-AC20)+2*Ka_S1*Ka_S2)/(10^(-AC20)^2+Ka_S1*10^(-AC20)+Ka_S1*Ka_S2)-Ntot-K_w/10^(-AC20)-Profile!C20*(10^(-AC20)+2*K_HSO4)/(10^(-AC20)+K_HSO4))&gt;0,1,-1)*7/2^28</f>
        <v/>
      </c>
      <c r="AE20" s="9">
        <f>AD20+IF((10^(-AD20)+Atot*(H_NH3*(1+K_NH3*10^(-AD20)/K_w))*RTL/(1+(H_NH3*(1+K_NH3*10^(-AD20)/K_w))*RTL)*(K_NH3*10^(-AD20)/K_w)/(1+K_NH3*10^(-AD20)/K_w)-Profile!B20*(H_SO2*(1+Ka_S1/10^(-AD20)+Ka_S1*Ka_S2/10^(-AD20)^2))*RTL/(1+(H_SO2*(1+Ka_S1/10^(-AD20)+Ka_S1*Ka_S2/10^(-AD20)^2))*RTL)*(Ka_S1*10^(-AD20)+2*Ka_S1*Ka_S2)/(10^(-AD20)^2+Ka_S1*10^(-AD20)+Ka_S1*Ka_S2)-Ntot-K_w/10^(-AD20)-Profile!C20*(10^(-AD20)+2*K_HSO4)/(10^(-AD20)+K_HSO4))&gt;0,1,-1)*7/2^29</f>
        <v/>
      </c>
      <c r="AF20" s="9">
        <f>AE20+IF((10^(-AE20)+Atot*(H_NH3*(1+K_NH3*10^(-AE20)/K_w))*RTL/(1+(H_NH3*(1+K_NH3*10^(-AE20)/K_w))*RTL)*(K_NH3*10^(-AE20)/K_w)/(1+K_NH3*10^(-AE20)/K_w)-Profile!B20*(H_SO2*(1+Ka_S1/10^(-AE20)+Ka_S1*Ka_S2/10^(-AE20)^2))*RTL/(1+(H_SO2*(1+Ka_S1/10^(-AE20)+Ka_S1*Ka_S2/10^(-AE20)^2))*RTL)*(Ka_S1*10^(-AE20)+2*Ka_S1*Ka_S2)/(10^(-AE20)^2+Ka_S1*10^(-AE20)+Ka_S1*Ka_S2)-Ntot-K_w/10^(-AE20)-Profile!C20*(10^(-AE20)+2*K_HSO4)/(10^(-AE20)+K_HSO4))&gt;0,1,-1)*7/2^30</f>
        <v/>
      </c>
      <c r="AG20" s="9">
        <f>AF20+IF((10^(-AF20)+Atot*(H_NH3*(1+K_NH3*10^(-AF20)/K_w))*RTL/(1+(H_NH3*(1+K_NH3*10^(-AF20)/K_w))*RTL)*(K_NH3*10^(-AF20)/K_w)/(1+K_NH3*10^(-AF20)/K_w)-Profile!B20*(H_SO2*(1+Ka_S1/10^(-AF20)+Ka_S1*Ka_S2/10^(-AF20)^2))*RTL/(1+(H_SO2*(1+Ka_S1/10^(-AF20)+Ka_S1*Ka_S2/10^(-AF20)^2))*RTL)*(Ka_S1*10^(-AF20)+2*Ka_S1*Ka_S2)/(10^(-AF20)^2+Ka_S1*10^(-AF20)+Ka_S1*Ka_S2)-Ntot-K_w/10^(-AF20)-Profile!C20*(10^(-AF20)+2*K_HSO4)/(10^(-AF20)+K_HSO4))&gt;0,1,-1)*7/2^31</f>
        <v/>
      </c>
      <c r="AH20" s="9">
        <f>AG20+IF((10^(-AG20)+Atot*(H_NH3*(1+K_NH3*10^(-AG20)/K_w))*RTL/(1+(H_NH3*(1+K_NH3*10^(-AG20)/K_w))*RTL)*(K_NH3*10^(-AG20)/K_w)/(1+K_NH3*10^(-AG20)/K_w)-Profile!B20*(H_SO2*(1+Ka_S1/10^(-AG20)+Ka_S1*Ka_S2/10^(-AG20)^2))*RTL/(1+(H_SO2*(1+Ka_S1/10^(-AG20)+Ka_S1*Ka_S2/10^(-AG20)^2))*RTL)*(Ka_S1*10^(-AG20)+2*Ka_S1*Ka_S2)/(10^(-AG20)^2+Ka_S1*10^(-AG20)+Ka_S1*Ka_S2)-Ntot-K_w/10^(-AG20)-Profile!C20*(10^(-AG20)+2*K_HSO4)/(10^(-AG20)+K_HSO4))&gt;0,1,-1)*7/2^32</f>
        <v/>
      </c>
      <c r="AI20" s="9">
        <f>AH20+IF((10^(-AH20)+Atot*(H_NH3*(1+K_NH3*10^(-AH20)/K_w))*RTL/(1+(H_NH3*(1+K_NH3*10^(-AH20)/K_w))*RTL)*(K_NH3*10^(-AH20)/K_w)/(1+K_NH3*10^(-AH20)/K_w)-Profile!B20*(H_SO2*(1+Ka_S1/10^(-AH20)+Ka_S1*Ka_S2/10^(-AH20)^2))*RTL/(1+(H_SO2*(1+Ka_S1/10^(-AH20)+Ka_S1*Ka_S2/10^(-AH20)^2))*RTL)*(Ka_S1*10^(-AH20)+2*Ka_S1*Ka_S2)/(10^(-AH20)^2+Ka_S1*10^(-AH20)+Ka_S1*Ka_S2)-Ntot-K_w/10^(-AH20)-Profile!C20*(10^(-AH20)+2*K_HSO4)/(10^(-AH20)+K_HSO4))&gt;0,1,-1)*7/2^33</f>
        <v/>
      </c>
      <c r="AJ20" s="9">
        <f>AI20+IF((10^(-AI20)+Atot*(H_NH3*(1+K_NH3*10^(-AI20)/K_w))*RTL/(1+(H_NH3*(1+K_NH3*10^(-AI20)/K_w))*RTL)*(K_NH3*10^(-AI20)/K_w)/(1+K_NH3*10^(-AI20)/K_w)-Profile!B20*(H_SO2*(1+Ka_S1/10^(-AI20)+Ka_S1*Ka_S2/10^(-AI20)^2))*RTL/(1+(H_SO2*(1+Ka_S1/10^(-AI20)+Ka_S1*Ka_S2/10^(-AI20)^2))*RTL)*(Ka_S1*10^(-AI20)+2*Ka_S1*Ka_S2)/(10^(-AI20)^2+Ka_S1*10^(-AI20)+Ka_S1*Ka_S2)-Ntot-K_w/10^(-AI20)-Profile!C20*(10^(-AI20)+2*K_HSO4)/(10^(-AI20)+K_HSO4))&gt;0,1,-1)*7/2^34</f>
        <v/>
      </c>
      <c r="AK20" s="9">
        <f>AJ20+IF((10^(-AJ20)+Atot*(H_NH3*(1+K_NH3*10^(-AJ20)/K_w))*RTL/(1+(H_NH3*(1+K_NH3*10^(-AJ20)/K_w))*RTL)*(K_NH3*10^(-AJ20)/K_w)/(1+K_NH3*10^(-AJ20)/K_w)-Profile!B20*(H_SO2*(1+Ka_S1/10^(-AJ20)+Ka_S1*Ka_S2/10^(-AJ20)^2))*RTL/(1+(H_SO2*(1+Ka_S1/10^(-AJ20)+Ka_S1*Ka_S2/10^(-AJ20)^2))*RTL)*(Ka_S1*10^(-AJ20)+2*Ka_S1*Ka_S2)/(10^(-AJ20)^2+Ka_S1*10^(-AJ20)+Ka_S1*Ka_S2)-Ntot-K_w/10^(-AJ20)-Profile!C20*(10^(-AJ20)+2*K_HSO4)/(10^(-AJ20)+K_HSO4))&gt;0,1,-1)*7/2^35</f>
        <v/>
      </c>
      <c r="AL20" s="9">
        <f>AK20+IF((10^(-AK20)+Atot*(H_NH3*(1+K_NH3*10^(-AK20)/K_w))*RTL/(1+(H_NH3*(1+K_NH3*10^(-AK20)/K_w))*RTL)*(K_NH3*10^(-AK20)/K_w)/(1+K_NH3*10^(-AK20)/K_w)-Profile!B20*(H_SO2*(1+Ka_S1/10^(-AK20)+Ka_S1*Ka_S2/10^(-AK20)^2))*RTL/(1+(H_SO2*(1+Ka_S1/10^(-AK20)+Ka_S1*Ka_S2/10^(-AK20)^2))*RTL)*(Ka_S1*10^(-AK20)+2*Ka_S1*Ka_S2)/(10^(-AK20)^2+Ka_S1*10^(-AK20)+Ka_S1*Ka_S2)-Ntot-K_w/10^(-AK20)-Profile!C20*(10^(-AK20)+2*K_HSO4)/(10^(-AK20)+K_HSO4))&gt;0,1,-1)*7/2^36</f>
        <v/>
      </c>
    </row>
    <row r="21">
      <c r="A21">
        <f>Profile!A21</f>
        <v/>
      </c>
      <c r="B21" t="n">
        <v>7</v>
      </c>
      <c r="C21" s="9">
        <f>B21+IF((10^(-B21)+Atot*(H_NH3*(1+K_NH3*10^(-B21)/K_w))*RTL/(1+(H_NH3*(1+K_NH3*10^(-B21)/K_w))*RTL)*(K_NH3*10^(-B21)/K_w)/(1+K_NH3*10^(-B21)/K_w)-Profile!B21*(H_SO2*(1+Ka_S1/10^(-B21)+Ka_S1*Ka_S2/10^(-B21)^2))*RTL/(1+(H_SO2*(1+Ka_S1/10^(-B21)+Ka_S1*Ka_S2/10^(-B21)^2))*RTL)*(Ka_S1*10^(-B21)+2*Ka_S1*Ka_S2)/(10^(-B21)^2+Ka_S1*10^(-B21)+Ka_S1*Ka_S2)-Ntot-K_w/10^(-B21)-Profile!C21*(10^(-B21)+2*K_HSO4)/(10^(-B21)+K_HSO4))&gt;0,1,-1)*7/2^1</f>
        <v/>
      </c>
      <c r="D21" s="9">
        <f>C21+IF((10^(-C21)+Atot*(H_NH3*(1+K_NH3*10^(-C21)/K_w))*RTL/(1+(H_NH3*(1+K_NH3*10^(-C21)/K_w))*RTL)*(K_NH3*10^(-C21)/K_w)/(1+K_NH3*10^(-C21)/K_w)-Profile!B21*(H_SO2*(1+Ka_S1/10^(-C21)+Ka_S1*Ka_S2/10^(-C21)^2))*RTL/(1+(H_SO2*(1+Ka_S1/10^(-C21)+Ka_S1*Ka_S2/10^(-C21)^2))*RTL)*(Ka_S1*10^(-C21)+2*Ka_S1*Ka_S2)/(10^(-C21)^2+Ka_S1*10^(-C21)+Ka_S1*Ka_S2)-Ntot-K_w/10^(-C21)-Profile!C21*(10^(-C21)+2*K_HSO4)/(10^(-C21)+K_HSO4))&gt;0,1,-1)*7/2^2</f>
        <v/>
      </c>
      <c r="E21" s="9">
        <f>D21+IF((10^(-D21)+Atot*(H_NH3*(1+K_NH3*10^(-D21)/K_w))*RTL/(1+(H_NH3*(1+K_NH3*10^(-D21)/K_w))*RTL)*(K_NH3*10^(-D21)/K_w)/(1+K_NH3*10^(-D21)/K_w)-Profile!B21*(H_SO2*(1+Ka_S1/10^(-D21)+Ka_S1*Ka_S2/10^(-D21)^2))*RTL/(1+(H_SO2*(1+Ka_S1/10^(-D21)+Ka_S1*Ka_S2/10^(-D21)^2))*RTL)*(Ka_S1*10^(-D21)+2*Ka_S1*Ka_S2)/(10^(-D21)^2+Ka_S1*10^(-D21)+Ka_S1*Ka_S2)-Ntot-K_w/10^(-D21)-Profile!C21*(10^(-D21)+2*K_HSO4)/(10^(-D21)+K_HSO4))&gt;0,1,-1)*7/2^3</f>
        <v/>
      </c>
      <c r="F21" s="9">
        <f>E21+IF((10^(-E21)+Atot*(H_NH3*(1+K_NH3*10^(-E21)/K_w))*RTL/(1+(H_NH3*(1+K_NH3*10^(-E21)/K_w))*RTL)*(K_NH3*10^(-E21)/K_w)/(1+K_NH3*10^(-E21)/K_w)-Profile!B21*(H_SO2*(1+Ka_S1/10^(-E21)+Ka_S1*Ka_S2/10^(-E21)^2))*RTL/(1+(H_SO2*(1+Ka_S1/10^(-E21)+Ka_S1*Ka_S2/10^(-E21)^2))*RTL)*(Ka_S1*10^(-E21)+2*Ka_S1*Ka_S2)/(10^(-E21)^2+Ka_S1*10^(-E21)+Ka_S1*Ka_S2)-Ntot-K_w/10^(-E21)-Profile!C21*(10^(-E21)+2*K_HSO4)/(10^(-E21)+K_HSO4))&gt;0,1,-1)*7/2^4</f>
        <v/>
      </c>
      <c r="G21" s="9">
        <f>F21+IF((10^(-F21)+Atot*(H_NH3*(1+K_NH3*10^(-F21)/K_w))*RTL/(1+(H_NH3*(1+K_NH3*10^(-F21)/K_w))*RTL)*(K_NH3*10^(-F21)/K_w)/(1+K_NH3*10^(-F21)/K_w)-Profile!B21*(H_SO2*(1+Ka_S1/10^(-F21)+Ka_S1*Ka_S2/10^(-F21)^2))*RTL/(1+(H_SO2*(1+Ka_S1/10^(-F21)+Ka_S1*Ka_S2/10^(-F21)^2))*RTL)*(Ka_S1*10^(-F21)+2*Ka_S1*Ka_S2)/(10^(-F21)^2+Ka_S1*10^(-F21)+Ka_S1*Ka_S2)-Ntot-K_w/10^(-F21)-Profile!C21*(10^(-F21)+2*K_HSO4)/(10^(-F21)+K_HSO4))&gt;0,1,-1)*7/2^5</f>
        <v/>
      </c>
      <c r="H21" s="9">
        <f>G21+IF((10^(-G21)+Atot*(H_NH3*(1+K_NH3*10^(-G21)/K_w))*RTL/(1+(H_NH3*(1+K_NH3*10^(-G21)/K_w))*RTL)*(K_NH3*10^(-G21)/K_w)/(1+K_NH3*10^(-G21)/K_w)-Profile!B21*(H_SO2*(1+Ka_S1/10^(-G21)+Ka_S1*Ka_S2/10^(-G21)^2))*RTL/(1+(H_SO2*(1+Ka_S1/10^(-G21)+Ka_S1*Ka_S2/10^(-G21)^2))*RTL)*(Ka_S1*10^(-G21)+2*Ka_S1*Ka_S2)/(10^(-G21)^2+Ka_S1*10^(-G21)+Ka_S1*Ka_S2)-Ntot-K_w/10^(-G21)-Profile!C21*(10^(-G21)+2*K_HSO4)/(10^(-G21)+K_HSO4))&gt;0,1,-1)*7/2^6</f>
        <v/>
      </c>
      <c r="I21" s="9">
        <f>H21+IF((10^(-H21)+Atot*(H_NH3*(1+K_NH3*10^(-H21)/K_w))*RTL/(1+(H_NH3*(1+K_NH3*10^(-H21)/K_w))*RTL)*(K_NH3*10^(-H21)/K_w)/(1+K_NH3*10^(-H21)/K_w)-Profile!B21*(H_SO2*(1+Ka_S1/10^(-H21)+Ka_S1*Ka_S2/10^(-H21)^2))*RTL/(1+(H_SO2*(1+Ka_S1/10^(-H21)+Ka_S1*Ka_S2/10^(-H21)^2))*RTL)*(Ka_S1*10^(-H21)+2*Ka_S1*Ka_S2)/(10^(-H21)^2+Ka_S1*10^(-H21)+Ka_S1*Ka_S2)-Ntot-K_w/10^(-H21)-Profile!C21*(10^(-H21)+2*K_HSO4)/(10^(-H21)+K_HSO4))&gt;0,1,-1)*7/2^7</f>
        <v/>
      </c>
      <c r="J21" s="9">
        <f>I21+IF((10^(-I21)+Atot*(H_NH3*(1+K_NH3*10^(-I21)/K_w))*RTL/(1+(H_NH3*(1+K_NH3*10^(-I21)/K_w))*RTL)*(K_NH3*10^(-I21)/K_w)/(1+K_NH3*10^(-I21)/K_w)-Profile!B21*(H_SO2*(1+Ka_S1/10^(-I21)+Ka_S1*Ka_S2/10^(-I21)^2))*RTL/(1+(H_SO2*(1+Ka_S1/10^(-I21)+Ka_S1*Ka_S2/10^(-I21)^2))*RTL)*(Ka_S1*10^(-I21)+2*Ka_S1*Ka_S2)/(10^(-I21)^2+Ka_S1*10^(-I21)+Ka_S1*Ka_S2)-Ntot-K_w/10^(-I21)-Profile!C21*(10^(-I21)+2*K_HSO4)/(10^(-I21)+K_HSO4))&gt;0,1,-1)*7/2^8</f>
        <v/>
      </c>
      <c r="K21" s="9">
        <f>J21+IF((10^(-J21)+Atot*(H_NH3*(1+K_NH3*10^(-J21)/K_w))*RTL/(1+(H_NH3*(1+K_NH3*10^(-J21)/K_w))*RTL)*(K_NH3*10^(-J21)/K_w)/(1+K_NH3*10^(-J21)/K_w)-Profile!B21*(H_SO2*(1+Ka_S1/10^(-J21)+Ka_S1*Ka_S2/10^(-J21)^2))*RTL/(1+(H_SO2*(1+Ka_S1/10^(-J21)+Ka_S1*Ka_S2/10^(-J21)^2))*RTL)*(Ka_S1*10^(-J21)+2*Ka_S1*Ka_S2)/(10^(-J21)^2+Ka_S1*10^(-J21)+Ka_S1*Ka_S2)-Ntot-K_w/10^(-J21)-Profile!C21*(10^(-J21)+2*K_HSO4)/(10^(-J21)+K_HSO4))&gt;0,1,-1)*7/2^9</f>
        <v/>
      </c>
      <c r="L21" s="9">
        <f>K21+IF((10^(-K21)+Atot*(H_NH3*(1+K_NH3*10^(-K21)/K_w))*RTL/(1+(H_NH3*(1+K_NH3*10^(-K21)/K_w))*RTL)*(K_NH3*10^(-K21)/K_w)/(1+K_NH3*10^(-K21)/K_w)-Profile!B21*(H_SO2*(1+Ka_S1/10^(-K21)+Ka_S1*Ka_S2/10^(-K21)^2))*RTL/(1+(H_SO2*(1+Ka_S1/10^(-K21)+Ka_S1*Ka_S2/10^(-K21)^2))*RTL)*(Ka_S1*10^(-K21)+2*Ka_S1*Ka_S2)/(10^(-K21)^2+Ka_S1*10^(-K21)+Ka_S1*Ka_S2)-Ntot-K_w/10^(-K21)-Profile!C21*(10^(-K21)+2*K_HSO4)/(10^(-K21)+K_HSO4))&gt;0,1,-1)*7/2^10</f>
        <v/>
      </c>
      <c r="M21" s="9">
        <f>L21+IF((10^(-L21)+Atot*(H_NH3*(1+K_NH3*10^(-L21)/K_w))*RTL/(1+(H_NH3*(1+K_NH3*10^(-L21)/K_w))*RTL)*(K_NH3*10^(-L21)/K_w)/(1+K_NH3*10^(-L21)/K_w)-Profile!B21*(H_SO2*(1+Ka_S1/10^(-L21)+Ka_S1*Ka_S2/10^(-L21)^2))*RTL/(1+(H_SO2*(1+Ka_S1/10^(-L21)+Ka_S1*Ka_S2/10^(-L21)^2))*RTL)*(Ka_S1*10^(-L21)+2*Ka_S1*Ka_S2)/(10^(-L21)^2+Ka_S1*10^(-L21)+Ka_S1*Ka_S2)-Ntot-K_w/10^(-L21)-Profile!C21*(10^(-L21)+2*K_HSO4)/(10^(-L21)+K_HSO4))&gt;0,1,-1)*7/2^11</f>
        <v/>
      </c>
      <c r="N21" s="9">
        <f>M21+IF((10^(-M21)+Atot*(H_NH3*(1+K_NH3*10^(-M21)/K_w))*RTL/(1+(H_NH3*(1+K_NH3*10^(-M21)/K_w))*RTL)*(K_NH3*10^(-M21)/K_w)/(1+K_NH3*10^(-M21)/K_w)-Profile!B21*(H_SO2*(1+Ka_S1/10^(-M21)+Ka_S1*Ka_S2/10^(-M21)^2))*RTL/(1+(H_SO2*(1+Ka_S1/10^(-M21)+Ka_S1*Ka_S2/10^(-M21)^2))*RTL)*(Ka_S1*10^(-M21)+2*Ka_S1*Ka_S2)/(10^(-M21)^2+Ka_S1*10^(-M21)+Ka_S1*Ka_S2)-Ntot-K_w/10^(-M21)-Profile!C21*(10^(-M21)+2*K_HSO4)/(10^(-M21)+K_HSO4))&gt;0,1,-1)*7/2^12</f>
        <v/>
      </c>
      <c r="O21" s="9">
        <f>N21+IF((10^(-N21)+Atot*(H_NH3*(1+K_NH3*10^(-N21)/K_w))*RTL/(1+(H_NH3*(1+K_NH3*10^(-N21)/K_w))*RTL)*(K_NH3*10^(-N21)/K_w)/(1+K_NH3*10^(-N21)/K_w)-Profile!B21*(H_SO2*(1+Ka_S1/10^(-N21)+Ka_S1*Ka_S2/10^(-N21)^2))*RTL/(1+(H_SO2*(1+Ka_S1/10^(-N21)+Ka_S1*Ka_S2/10^(-N21)^2))*RTL)*(Ka_S1*10^(-N21)+2*Ka_S1*Ka_S2)/(10^(-N21)^2+Ka_S1*10^(-N21)+Ka_S1*Ka_S2)-Ntot-K_w/10^(-N21)-Profile!C21*(10^(-N21)+2*K_HSO4)/(10^(-N21)+K_HSO4))&gt;0,1,-1)*7/2^13</f>
        <v/>
      </c>
      <c r="P21" s="9">
        <f>O21+IF((10^(-O21)+Atot*(H_NH3*(1+K_NH3*10^(-O21)/K_w))*RTL/(1+(H_NH3*(1+K_NH3*10^(-O21)/K_w))*RTL)*(K_NH3*10^(-O21)/K_w)/(1+K_NH3*10^(-O21)/K_w)-Profile!B21*(H_SO2*(1+Ka_S1/10^(-O21)+Ka_S1*Ka_S2/10^(-O21)^2))*RTL/(1+(H_SO2*(1+Ka_S1/10^(-O21)+Ka_S1*Ka_S2/10^(-O21)^2))*RTL)*(Ka_S1*10^(-O21)+2*Ka_S1*Ka_S2)/(10^(-O21)^2+Ka_S1*10^(-O21)+Ka_S1*Ka_S2)-Ntot-K_w/10^(-O21)-Profile!C21*(10^(-O21)+2*K_HSO4)/(10^(-O21)+K_HSO4))&gt;0,1,-1)*7/2^14</f>
        <v/>
      </c>
      <c r="Q21" s="9">
        <f>P21+IF((10^(-P21)+Atot*(H_NH3*(1+K_NH3*10^(-P21)/K_w))*RTL/(1+(H_NH3*(1+K_NH3*10^(-P21)/K_w))*RTL)*(K_NH3*10^(-P21)/K_w)/(1+K_NH3*10^(-P21)/K_w)-Profile!B21*(H_SO2*(1+Ka_S1/10^(-P21)+Ka_S1*Ka_S2/10^(-P21)^2))*RTL/(1+(H_SO2*(1+Ka_S1/10^(-P21)+Ka_S1*Ka_S2/10^(-P21)^2))*RTL)*(Ka_S1*10^(-P21)+2*Ka_S1*Ka_S2)/(10^(-P21)^2+Ka_S1*10^(-P21)+Ka_S1*Ka_S2)-Ntot-K_w/10^(-P21)-Profile!C21*(10^(-P21)+2*K_HSO4)/(10^(-P21)+K_HSO4))&gt;0,1,-1)*7/2^15</f>
        <v/>
      </c>
      <c r="R21" s="9">
        <f>Q21+IF((10^(-Q21)+Atot*(H_NH3*(1+K_NH3*10^(-Q21)/K_w))*RTL/(1+(H_NH3*(1+K_NH3*10^(-Q21)/K_w))*RTL)*(K_NH3*10^(-Q21)/K_w)/(1+K_NH3*10^(-Q21)/K_w)-Profile!B21*(H_SO2*(1+Ka_S1/10^(-Q21)+Ka_S1*Ka_S2/10^(-Q21)^2))*RTL/(1+(H_SO2*(1+Ka_S1/10^(-Q21)+Ka_S1*Ka_S2/10^(-Q21)^2))*RTL)*(Ka_S1*10^(-Q21)+2*Ka_S1*Ka_S2)/(10^(-Q21)^2+Ka_S1*10^(-Q21)+Ka_S1*Ka_S2)-Ntot-K_w/10^(-Q21)-Profile!C21*(10^(-Q21)+2*K_HSO4)/(10^(-Q21)+K_HSO4))&gt;0,1,-1)*7/2^16</f>
        <v/>
      </c>
      <c r="S21" s="9">
        <f>R21+IF((10^(-R21)+Atot*(H_NH3*(1+K_NH3*10^(-R21)/K_w))*RTL/(1+(H_NH3*(1+K_NH3*10^(-R21)/K_w))*RTL)*(K_NH3*10^(-R21)/K_w)/(1+K_NH3*10^(-R21)/K_w)-Profile!B21*(H_SO2*(1+Ka_S1/10^(-R21)+Ka_S1*Ka_S2/10^(-R21)^2))*RTL/(1+(H_SO2*(1+Ka_S1/10^(-R21)+Ka_S1*Ka_S2/10^(-R21)^2))*RTL)*(Ka_S1*10^(-R21)+2*Ka_S1*Ka_S2)/(10^(-R21)^2+Ka_S1*10^(-R21)+Ka_S1*Ka_S2)-Ntot-K_w/10^(-R21)-Profile!C21*(10^(-R21)+2*K_HSO4)/(10^(-R21)+K_HSO4))&gt;0,1,-1)*7/2^17</f>
        <v/>
      </c>
      <c r="T21" s="9">
        <f>S21+IF((10^(-S21)+Atot*(H_NH3*(1+K_NH3*10^(-S21)/K_w))*RTL/(1+(H_NH3*(1+K_NH3*10^(-S21)/K_w))*RTL)*(K_NH3*10^(-S21)/K_w)/(1+K_NH3*10^(-S21)/K_w)-Profile!B21*(H_SO2*(1+Ka_S1/10^(-S21)+Ka_S1*Ka_S2/10^(-S21)^2))*RTL/(1+(H_SO2*(1+Ka_S1/10^(-S21)+Ka_S1*Ka_S2/10^(-S21)^2))*RTL)*(Ka_S1*10^(-S21)+2*Ka_S1*Ka_S2)/(10^(-S21)^2+Ka_S1*10^(-S21)+Ka_S1*Ka_S2)-Ntot-K_w/10^(-S21)-Profile!C21*(10^(-S21)+2*K_HSO4)/(10^(-S21)+K_HSO4))&gt;0,1,-1)*7/2^18</f>
        <v/>
      </c>
      <c r="U21" s="9">
        <f>T21+IF((10^(-T21)+Atot*(H_NH3*(1+K_NH3*10^(-T21)/K_w))*RTL/(1+(H_NH3*(1+K_NH3*10^(-T21)/K_w))*RTL)*(K_NH3*10^(-T21)/K_w)/(1+K_NH3*10^(-T21)/K_w)-Profile!B21*(H_SO2*(1+Ka_S1/10^(-T21)+Ka_S1*Ka_S2/10^(-T21)^2))*RTL/(1+(H_SO2*(1+Ka_S1/10^(-T21)+Ka_S1*Ka_S2/10^(-T21)^2))*RTL)*(Ka_S1*10^(-T21)+2*Ka_S1*Ka_S2)/(10^(-T21)^2+Ka_S1*10^(-T21)+Ka_S1*Ka_S2)-Ntot-K_w/10^(-T21)-Profile!C21*(10^(-T21)+2*K_HSO4)/(10^(-T21)+K_HSO4))&gt;0,1,-1)*7/2^19</f>
        <v/>
      </c>
      <c r="V21" s="9">
        <f>U21+IF((10^(-U21)+Atot*(H_NH3*(1+K_NH3*10^(-U21)/K_w))*RTL/(1+(H_NH3*(1+K_NH3*10^(-U21)/K_w))*RTL)*(K_NH3*10^(-U21)/K_w)/(1+K_NH3*10^(-U21)/K_w)-Profile!B21*(H_SO2*(1+Ka_S1/10^(-U21)+Ka_S1*Ka_S2/10^(-U21)^2))*RTL/(1+(H_SO2*(1+Ka_S1/10^(-U21)+Ka_S1*Ka_S2/10^(-U21)^2))*RTL)*(Ka_S1*10^(-U21)+2*Ka_S1*Ka_S2)/(10^(-U21)^2+Ka_S1*10^(-U21)+Ka_S1*Ka_S2)-Ntot-K_w/10^(-U21)-Profile!C21*(10^(-U21)+2*K_HSO4)/(10^(-U21)+K_HSO4))&gt;0,1,-1)*7/2^20</f>
        <v/>
      </c>
      <c r="W21" s="9">
        <f>V21+IF((10^(-V21)+Atot*(H_NH3*(1+K_NH3*10^(-V21)/K_w))*RTL/(1+(H_NH3*(1+K_NH3*10^(-V21)/K_w))*RTL)*(K_NH3*10^(-V21)/K_w)/(1+K_NH3*10^(-V21)/K_w)-Profile!B21*(H_SO2*(1+Ka_S1/10^(-V21)+Ka_S1*Ka_S2/10^(-V21)^2))*RTL/(1+(H_SO2*(1+Ka_S1/10^(-V21)+Ka_S1*Ka_S2/10^(-V21)^2))*RTL)*(Ka_S1*10^(-V21)+2*Ka_S1*Ka_S2)/(10^(-V21)^2+Ka_S1*10^(-V21)+Ka_S1*Ka_S2)-Ntot-K_w/10^(-V21)-Profile!C21*(10^(-V21)+2*K_HSO4)/(10^(-V21)+K_HSO4))&gt;0,1,-1)*7/2^21</f>
        <v/>
      </c>
      <c r="X21" s="9">
        <f>W21+IF((10^(-W21)+Atot*(H_NH3*(1+K_NH3*10^(-W21)/K_w))*RTL/(1+(H_NH3*(1+K_NH3*10^(-W21)/K_w))*RTL)*(K_NH3*10^(-W21)/K_w)/(1+K_NH3*10^(-W21)/K_w)-Profile!B21*(H_SO2*(1+Ka_S1/10^(-W21)+Ka_S1*Ka_S2/10^(-W21)^2))*RTL/(1+(H_SO2*(1+Ka_S1/10^(-W21)+Ka_S1*Ka_S2/10^(-W21)^2))*RTL)*(Ka_S1*10^(-W21)+2*Ka_S1*Ka_S2)/(10^(-W21)^2+Ka_S1*10^(-W21)+Ka_S1*Ka_S2)-Ntot-K_w/10^(-W21)-Profile!C21*(10^(-W21)+2*K_HSO4)/(10^(-W21)+K_HSO4))&gt;0,1,-1)*7/2^22</f>
        <v/>
      </c>
      <c r="Y21" s="9">
        <f>X21+IF((10^(-X21)+Atot*(H_NH3*(1+K_NH3*10^(-X21)/K_w))*RTL/(1+(H_NH3*(1+K_NH3*10^(-X21)/K_w))*RTL)*(K_NH3*10^(-X21)/K_w)/(1+K_NH3*10^(-X21)/K_w)-Profile!B21*(H_SO2*(1+Ka_S1/10^(-X21)+Ka_S1*Ka_S2/10^(-X21)^2))*RTL/(1+(H_SO2*(1+Ka_S1/10^(-X21)+Ka_S1*Ka_S2/10^(-X21)^2))*RTL)*(Ka_S1*10^(-X21)+2*Ka_S1*Ka_S2)/(10^(-X21)^2+Ka_S1*10^(-X21)+Ka_S1*Ka_S2)-Ntot-K_w/10^(-X21)-Profile!C21*(10^(-X21)+2*K_HSO4)/(10^(-X21)+K_HSO4))&gt;0,1,-1)*7/2^23</f>
        <v/>
      </c>
      <c r="Z21" s="9">
        <f>Y21+IF((10^(-Y21)+Atot*(H_NH3*(1+K_NH3*10^(-Y21)/K_w))*RTL/(1+(H_NH3*(1+K_NH3*10^(-Y21)/K_w))*RTL)*(K_NH3*10^(-Y21)/K_w)/(1+K_NH3*10^(-Y21)/K_w)-Profile!B21*(H_SO2*(1+Ka_S1/10^(-Y21)+Ka_S1*Ka_S2/10^(-Y21)^2))*RTL/(1+(H_SO2*(1+Ka_S1/10^(-Y21)+Ka_S1*Ka_S2/10^(-Y21)^2))*RTL)*(Ka_S1*10^(-Y21)+2*Ka_S1*Ka_S2)/(10^(-Y21)^2+Ka_S1*10^(-Y21)+Ka_S1*Ka_S2)-Ntot-K_w/10^(-Y21)-Profile!C21*(10^(-Y21)+2*K_HSO4)/(10^(-Y21)+K_HSO4))&gt;0,1,-1)*7/2^24</f>
        <v/>
      </c>
      <c r="AA21" s="9">
        <f>Z21+IF((10^(-Z21)+Atot*(H_NH3*(1+K_NH3*10^(-Z21)/K_w))*RTL/(1+(H_NH3*(1+K_NH3*10^(-Z21)/K_w))*RTL)*(K_NH3*10^(-Z21)/K_w)/(1+K_NH3*10^(-Z21)/K_w)-Profile!B21*(H_SO2*(1+Ka_S1/10^(-Z21)+Ka_S1*Ka_S2/10^(-Z21)^2))*RTL/(1+(H_SO2*(1+Ka_S1/10^(-Z21)+Ka_S1*Ka_S2/10^(-Z21)^2))*RTL)*(Ka_S1*10^(-Z21)+2*Ka_S1*Ka_S2)/(10^(-Z21)^2+Ka_S1*10^(-Z21)+Ka_S1*Ka_S2)-Ntot-K_w/10^(-Z21)-Profile!C21*(10^(-Z21)+2*K_HSO4)/(10^(-Z21)+K_HSO4))&gt;0,1,-1)*7/2^25</f>
        <v/>
      </c>
      <c r="AB21" s="9">
        <f>AA21+IF((10^(-AA21)+Atot*(H_NH3*(1+K_NH3*10^(-AA21)/K_w))*RTL/(1+(H_NH3*(1+K_NH3*10^(-AA21)/K_w))*RTL)*(K_NH3*10^(-AA21)/K_w)/(1+K_NH3*10^(-AA21)/K_w)-Profile!B21*(H_SO2*(1+Ka_S1/10^(-AA21)+Ka_S1*Ka_S2/10^(-AA21)^2))*RTL/(1+(H_SO2*(1+Ka_S1/10^(-AA21)+Ka_S1*Ka_S2/10^(-AA21)^2))*RTL)*(Ka_S1*10^(-AA21)+2*Ka_S1*Ka_S2)/(10^(-AA21)^2+Ka_S1*10^(-AA21)+Ka_S1*Ka_S2)-Ntot-K_w/10^(-AA21)-Profile!C21*(10^(-AA21)+2*K_HSO4)/(10^(-AA21)+K_HSO4))&gt;0,1,-1)*7/2^26</f>
        <v/>
      </c>
      <c r="AC21" s="9">
        <f>AB21+IF((10^(-AB21)+Atot*(H_NH3*(1+K_NH3*10^(-AB21)/K_w))*RTL/(1+(H_NH3*(1+K_NH3*10^(-AB21)/K_w))*RTL)*(K_NH3*10^(-AB21)/K_w)/(1+K_NH3*10^(-AB21)/K_w)-Profile!B21*(H_SO2*(1+Ka_S1/10^(-AB21)+Ka_S1*Ka_S2/10^(-AB21)^2))*RTL/(1+(H_SO2*(1+Ka_S1/10^(-AB21)+Ka_S1*Ka_S2/10^(-AB21)^2))*RTL)*(Ka_S1*10^(-AB21)+2*Ka_S1*Ka_S2)/(10^(-AB21)^2+Ka_S1*10^(-AB21)+Ka_S1*Ka_S2)-Ntot-K_w/10^(-AB21)-Profile!C21*(10^(-AB21)+2*K_HSO4)/(10^(-AB21)+K_HSO4))&gt;0,1,-1)*7/2^27</f>
        <v/>
      </c>
      <c r="AD21" s="9">
        <f>AC21+IF((10^(-AC21)+Atot*(H_NH3*(1+K_NH3*10^(-AC21)/K_w))*RTL/(1+(H_NH3*(1+K_NH3*10^(-AC21)/K_w))*RTL)*(K_NH3*10^(-AC21)/K_w)/(1+K_NH3*10^(-AC21)/K_w)-Profile!B21*(H_SO2*(1+Ka_S1/10^(-AC21)+Ka_S1*Ka_S2/10^(-AC21)^2))*RTL/(1+(H_SO2*(1+Ka_S1/10^(-AC21)+Ka_S1*Ka_S2/10^(-AC21)^2))*RTL)*(Ka_S1*10^(-AC21)+2*Ka_S1*Ka_S2)/(10^(-AC21)^2+Ka_S1*10^(-AC21)+Ka_S1*Ka_S2)-Ntot-K_w/10^(-AC21)-Profile!C21*(10^(-AC21)+2*K_HSO4)/(10^(-AC21)+K_HSO4))&gt;0,1,-1)*7/2^28</f>
        <v/>
      </c>
      <c r="AE21" s="9">
        <f>AD21+IF((10^(-AD21)+Atot*(H_NH3*(1+K_NH3*10^(-AD21)/K_w))*RTL/(1+(H_NH3*(1+K_NH3*10^(-AD21)/K_w))*RTL)*(K_NH3*10^(-AD21)/K_w)/(1+K_NH3*10^(-AD21)/K_w)-Profile!B21*(H_SO2*(1+Ka_S1/10^(-AD21)+Ka_S1*Ka_S2/10^(-AD21)^2))*RTL/(1+(H_SO2*(1+Ka_S1/10^(-AD21)+Ka_S1*Ka_S2/10^(-AD21)^2))*RTL)*(Ka_S1*10^(-AD21)+2*Ka_S1*Ka_S2)/(10^(-AD21)^2+Ka_S1*10^(-AD21)+Ka_S1*Ka_S2)-Ntot-K_w/10^(-AD21)-Profile!C21*(10^(-AD21)+2*K_HSO4)/(10^(-AD21)+K_HSO4))&gt;0,1,-1)*7/2^29</f>
        <v/>
      </c>
      <c r="AF21" s="9">
        <f>AE21+IF((10^(-AE21)+Atot*(H_NH3*(1+K_NH3*10^(-AE21)/K_w))*RTL/(1+(H_NH3*(1+K_NH3*10^(-AE21)/K_w))*RTL)*(K_NH3*10^(-AE21)/K_w)/(1+K_NH3*10^(-AE21)/K_w)-Profile!B21*(H_SO2*(1+Ka_S1/10^(-AE21)+Ka_S1*Ka_S2/10^(-AE21)^2))*RTL/(1+(H_SO2*(1+Ka_S1/10^(-AE21)+Ka_S1*Ka_S2/10^(-AE21)^2))*RTL)*(Ka_S1*10^(-AE21)+2*Ka_S1*Ka_S2)/(10^(-AE21)^2+Ka_S1*10^(-AE21)+Ka_S1*Ka_S2)-Ntot-K_w/10^(-AE21)-Profile!C21*(10^(-AE21)+2*K_HSO4)/(10^(-AE21)+K_HSO4))&gt;0,1,-1)*7/2^30</f>
        <v/>
      </c>
      <c r="AG21" s="9">
        <f>AF21+IF((10^(-AF21)+Atot*(H_NH3*(1+K_NH3*10^(-AF21)/K_w))*RTL/(1+(H_NH3*(1+K_NH3*10^(-AF21)/K_w))*RTL)*(K_NH3*10^(-AF21)/K_w)/(1+K_NH3*10^(-AF21)/K_w)-Profile!B21*(H_SO2*(1+Ka_S1/10^(-AF21)+Ka_S1*Ka_S2/10^(-AF21)^2))*RTL/(1+(H_SO2*(1+Ka_S1/10^(-AF21)+Ka_S1*Ka_S2/10^(-AF21)^2))*RTL)*(Ka_S1*10^(-AF21)+2*Ka_S1*Ka_S2)/(10^(-AF21)^2+Ka_S1*10^(-AF21)+Ka_S1*Ka_S2)-Ntot-K_w/10^(-AF21)-Profile!C21*(10^(-AF21)+2*K_HSO4)/(10^(-AF21)+K_HSO4))&gt;0,1,-1)*7/2^31</f>
        <v/>
      </c>
      <c r="AH21" s="9">
        <f>AG21+IF((10^(-AG21)+Atot*(H_NH3*(1+K_NH3*10^(-AG21)/K_w))*RTL/(1+(H_NH3*(1+K_NH3*10^(-AG21)/K_w))*RTL)*(K_NH3*10^(-AG21)/K_w)/(1+K_NH3*10^(-AG21)/K_w)-Profile!B21*(H_SO2*(1+Ka_S1/10^(-AG21)+Ka_S1*Ka_S2/10^(-AG21)^2))*RTL/(1+(H_SO2*(1+Ka_S1/10^(-AG21)+Ka_S1*Ka_S2/10^(-AG21)^2))*RTL)*(Ka_S1*10^(-AG21)+2*Ka_S1*Ka_S2)/(10^(-AG21)^2+Ka_S1*10^(-AG21)+Ka_S1*Ka_S2)-Ntot-K_w/10^(-AG21)-Profile!C21*(10^(-AG21)+2*K_HSO4)/(10^(-AG21)+K_HSO4))&gt;0,1,-1)*7/2^32</f>
        <v/>
      </c>
      <c r="AI21" s="9">
        <f>AH21+IF((10^(-AH21)+Atot*(H_NH3*(1+K_NH3*10^(-AH21)/K_w))*RTL/(1+(H_NH3*(1+K_NH3*10^(-AH21)/K_w))*RTL)*(K_NH3*10^(-AH21)/K_w)/(1+K_NH3*10^(-AH21)/K_w)-Profile!B21*(H_SO2*(1+Ka_S1/10^(-AH21)+Ka_S1*Ka_S2/10^(-AH21)^2))*RTL/(1+(H_SO2*(1+Ka_S1/10^(-AH21)+Ka_S1*Ka_S2/10^(-AH21)^2))*RTL)*(Ka_S1*10^(-AH21)+2*Ka_S1*Ka_S2)/(10^(-AH21)^2+Ka_S1*10^(-AH21)+Ka_S1*Ka_S2)-Ntot-K_w/10^(-AH21)-Profile!C21*(10^(-AH21)+2*K_HSO4)/(10^(-AH21)+K_HSO4))&gt;0,1,-1)*7/2^33</f>
        <v/>
      </c>
      <c r="AJ21" s="9">
        <f>AI21+IF((10^(-AI21)+Atot*(H_NH3*(1+K_NH3*10^(-AI21)/K_w))*RTL/(1+(H_NH3*(1+K_NH3*10^(-AI21)/K_w))*RTL)*(K_NH3*10^(-AI21)/K_w)/(1+K_NH3*10^(-AI21)/K_w)-Profile!B21*(H_SO2*(1+Ka_S1/10^(-AI21)+Ka_S1*Ka_S2/10^(-AI21)^2))*RTL/(1+(H_SO2*(1+Ka_S1/10^(-AI21)+Ka_S1*Ka_S2/10^(-AI21)^2))*RTL)*(Ka_S1*10^(-AI21)+2*Ka_S1*Ka_S2)/(10^(-AI21)^2+Ka_S1*10^(-AI21)+Ka_S1*Ka_S2)-Ntot-K_w/10^(-AI21)-Profile!C21*(10^(-AI21)+2*K_HSO4)/(10^(-AI21)+K_HSO4))&gt;0,1,-1)*7/2^34</f>
        <v/>
      </c>
      <c r="AK21" s="9">
        <f>AJ21+IF((10^(-AJ21)+Atot*(H_NH3*(1+K_NH3*10^(-AJ21)/K_w))*RTL/(1+(H_NH3*(1+K_NH3*10^(-AJ21)/K_w))*RTL)*(K_NH3*10^(-AJ21)/K_w)/(1+K_NH3*10^(-AJ21)/K_w)-Profile!B21*(H_SO2*(1+Ka_S1/10^(-AJ21)+Ka_S1*Ka_S2/10^(-AJ21)^2))*RTL/(1+(H_SO2*(1+Ka_S1/10^(-AJ21)+Ka_S1*Ka_S2/10^(-AJ21)^2))*RTL)*(Ka_S1*10^(-AJ21)+2*Ka_S1*Ka_S2)/(10^(-AJ21)^2+Ka_S1*10^(-AJ21)+Ka_S1*Ka_S2)-Ntot-K_w/10^(-AJ21)-Profile!C21*(10^(-AJ21)+2*K_HSO4)/(10^(-AJ21)+K_HSO4))&gt;0,1,-1)*7/2^35</f>
        <v/>
      </c>
      <c r="AL21" s="9">
        <f>AK21+IF((10^(-AK21)+Atot*(H_NH3*(1+K_NH3*10^(-AK21)/K_w))*RTL/(1+(H_NH3*(1+K_NH3*10^(-AK21)/K_w))*RTL)*(K_NH3*10^(-AK21)/K_w)/(1+K_NH3*10^(-AK21)/K_w)-Profile!B21*(H_SO2*(1+Ka_S1/10^(-AK21)+Ka_S1*Ka_S2/10^(-AK21)^2))*RTL/(1+(H_SO2*(1+Ka_S1/10^(-AK21)+Ka_S1*Ka_S2/10^(-AK21)^2))*RTL)*(Ka_S1*10^(-AK21)+2*Ka_S1*Ka_S2)/(10^(-AK21)^2+Ka_S1*10^(-AK21)+Ka_S1*Ka_S2)-Ntot-K_w/10^(-AK21)-Profile!C21*(10^(-AK21)+2*K_HSO4)/(10^(-AK21)+K_HSO4))&gt;0,1,-1)*7/2^36</f>
        <v/>
      </c>
    </row>
    <row r="22">
      <c r="A22">
        <f>Profile!A22</f>
        <v/>
      </c>
      <c r="B22" t="n">
        <v>7</v>
      </c>
      <c r="C22" s="9">
        <f>B22+IF((10^(-B22)+Atot*(H_NH3*(1+K_NH3*10^(-B22)/K_w))*RTL/(1+(H_NH3*(1+K_NH3*10^(-B22)/K_w))*RTL)*(K_NH3*10^(-B22)/K_w)/(1+K_NH3*10^(-B22)/K_w)-Profile!B22*(H_SO2*(1+Ka_S1/10^(-B22)+Ka_S1*Ka_S2/10^(-B22)^2))*RTL/(1+(H_SO2*(1+Ka_S1/10^(-B22)+Ka_S1*Ka_S2/10^(-B22)^2))*RTL)*(Ka_S1*10^(-B22)+2*Ka_S1*Ka_S2)/(10^(-B22)^2+Ka_S1*10^(-B22)+Ka_S1*Ka_S2)-Ntot-K_w/10^(-B22)-Profile!C22*(10^(-B22)+2*K_HSO4)/(10^(-B22)+K_HSO4))&gt;0,1,-1)*7/2^1</f>
        <v/>
      </c>
      <c r="D22" s="9">
        <f>C22+IF((10^(-C22)+Atot*(H_NH3*(1+K_NH3*10^(-C22)/K_w))*RTL/(1+(H_NH3*(1+K_NH3*10^(-C22)/K_w))*RTL)*(K_NH3*10^(-C22)/K_w)/(1+K_NH3*10^(-C22)/K_w)-Profile!B22*(H_SO2*(1+Ka_S1/10^(-C22)+Ka_S1*Ka_S2/10^(-C22)^2))*RTL/(1+(H_SO2*(1+Ka_S1/10^(-C22)+Ka_S1*Ka_S2/10^(-C22)^2))*RTL)*(Ka_S1*10^(-C22)+2*Ka_S1*Ka_S2)/(10^(-C22)^2+Ka_S1*10^(-C22)+Ka_S1*Ka_S2)-Ntot-K_w/10^(-C22)-Profile!C22*(10^(-C22)+2*K_HSO4)/(10^(-C22)+K_HSO4))&gt;0,1,-1)*7/2^2</f>
        <v/>
      </c>
      <c r="E22" s="9">
        <f>D22+IF((10^(-D22)+Atot*(H_NH3*(1+K_NH3*10^(-D22)/K_w))*RTL/(1+(H_NH3*(1+K_NH3*10^(-D22)/K_w))*RTL)*(K_NH3*10^(-D22)/K_w)/(1+K_NH3*10^(-D22)/K_w)-Profile!B22*(H_SO2*(1+Ka_S1/10^(-D22)+Ka_S1*Ka_S2/10^(-D22)^2))*RTL/(1+(H_SO2*(1+Ka_S1/10^(-D22)+Ka_S1*Ka_S2/10^(-D22)^2))*RTL)*(Ka_S1*10^(-D22)+2*Ka_S1*Ka_S2)/(10^(-D22)^2+Ka_S1*10^(-D22)+Ka_S1*Ka_S2)-Ntot-K_w/10^(-D22)-Profile!C22*(10^(-D22)+2*K_HSO4)/(10^(-D22)+K_HSO4))&gt;0,1,-1)*7/2^3</f>
        <v/>
      </c>
      <c r="F22" s="9">
        <f>E22+IF((10^(-E22)+Atot*(H_NH3*(1+K_NH3*10^(-E22)/K_w))*RTL/(1+(H_NH3*(1+K_NH3*10^(-E22)/K_w))*RTL)*(K_NH3*10^(-E22)/K_w)/(1+K_NH3*10^(-E22)/K_w)-Profile!B22*(H_SO2*(1+Ka_S1/10^(-E22)+Ka_S1*Ka_S2/10^(-E22)^2))*RTL/(1+(H_SO2*(1+Ka_S1/10^(-E22)+Ka_S1*Ka_S2/10^(-E22)^2))*RTL)*(Ka_S1*10^(-E22)+2*Ka_S1*Ka_S2)/(10^(-E22)^2+Ka_S1*10^(-E22)+Ka_S1*Ka_S2)-Ntot-K_w/10^(-E22)-Profile!C22*(10^(-E22)+2*K_HSO4)/(10^(-E22)+K_HSO4))&gt;0,1,-1)*7/2^4</f>
        <v/>
      </c>
      <c r="G22" s="9">
        <f>F22+IF((10^(-F22)+Atot*(H_NH3*(1+K_NH3*10^(-F22)/K_w))*RTL/(1+(H_NH3*(1+K_NH3*10^(-F22)/K_w))*RTL)*(K_NH3*10^(-F22)/K_w)/(1+K_NH3*10^(-F22)/K_w)-Profile!B22*(H_SO2*(1+Ka_S1/10^(-F22)+Ka_S1*Ka_S2/10^(-F22)^2))*RTL/(1+(H_SO2*(1+Ka_S1/10^(-F22)+Ka_S1*Ka_S2/10^(-F22)^2))*RTL)*(Ka_S1*10^(-F22)+2*Ka_S1*Ka_S2)/(10^(-F22)^2+Ka_S1*10^(-F22)+Ka_S1*Ka_S2)-Ntot-K_w/10^(-F22)-Profile!C22*(10^(-F22)+2*K_HSO4)/(10^(-F22)+K_HSO4))&gt;0,1,-1)*7/2^5</f>
        <v/>
      </c>
      <c r="H22" s="9">
        <f>G22+IF((10^(-G22)+Atot*(H_NH3*(1+K_NH3*10^(-G22)/K_w))*RTL/(1+(H_NH3*(1+K_NH3*10^(-G22)/K_w))*RTL)*(K_NH3*10^(-G22)/K_w)/(1+K_NH3*10^(-G22)/K_w)-Profile!B22*(H_SO2*(1+Ka_S1/10^(-G22)+Ka_S1*Ka_S2/10^(-G22)^2))*RTL/(1+(H_SO2*(1+Ka_S1/10^(-G22)+Ka_S1*Ka_S2/10^(-G22)^2))*RTL)*(Ka_S1*10^(-G22)+2*Ka_S1*Ka_S2)/(10^(-G22)^2+Ka_S1*10^(-G22)+Ka_S1*Ka_S2)-Ntot-K_w/10^(-G22)-Profile!C22*(10^(-G22)+2*K_HSO4)/(10^(-G22)+K_HSO4))&gt;0,1,-1)*7/2^6</f>
        <v/>
      </c>
      <c r="I22" s="9">
        <f>H22+IF((10^(-H22)+Atot*(H_NH3*(1+K_NH3*10^(-H22)/K_w))*RTL/(1+(H_NH3*(1+K_NH3*10^(-H22)/K_w))*RTL)*(K_NH3*10^(-H22)/K_w)/(1+K_NH3*10^(-H22)/K_w)-Profile!B22*(H_SO2*(1+Ka_S1/10^(-H22)+Ka_S1*Ka_S2/10^(-H22)^2))*RTL/(1+(H_SO2*(1+Ka_S1/10^(-H22)+Ka_S1*Ka_S2/10^(-H22)^2))*RTL)*(Ka_S1*10^(-H22)+2*Ka_S1*Ka_S2)/(10^(-H22)^2+Ka_S1*10^(-H22)+Ka_S1*Ka_S2)-Ntot-K_w/10^(-H22)-Profile!C22*(10^(-H22)+2*K_HSO4)/(10^(-H22)+K_HSO4))&gt;0,1,-1)*7/2^7</f>
        <v/>
      </c>
      <c r="J22" s="9">
        <f>I22+IF((10^(-I22)+Atot*(H_NH3*(1+K_NH3*10^(-I22)/K_w))*RTL/(1+(H_NH3*(1+K_NH3*10^(-I22)/K_w))*RTL)*(K_NH3*10^(-I22)/K_w)/(1+K_NH3*10^(-I22)/K_w)-Profile!B22*(H_SO2*(1+Ka_S1/10^(-I22)+Ka_S1*Ka_S2/10^(-I22)^2))*RTL/(1+(H_SO2*(1+Ka_S1/10^(-I22)+Ka_S1*Ka_S2/10^(-I22)^2))*RTL)*(Ka_S1*10^(-I22)+2*Ka_S1*Ka_S2)/(10^(-I22)^2+Ka_S1*10^(-I22)+Ka_S1*Ka_S2)-Ntot-K_w/10^(-I22)-Profile!C22*(10^(-I22)+2*K_HSO4)/(10^(-I22)+K_HSO4))&gt;0,1,-1)*7/2^8</f>
        <v/>
      </c>
      <c r="K22" s="9">
        <f>J22+IF((10^(-J22)+Atot*(H_NH3*(1+K_NH3*10^(-J22)/K_w))*RTL/(1+(H_NH3*(1+K_NH3*10^(-J22)/K_w))*RTL)*(K_NH3*10^(-J22)/K_w)/(1+K_NH3*10^(-J22)/K_w)-Profile!B22*(H_SO2*(1+Ka_S1/10^(-J22)+Ka_S1*Ka_S2/10^(-J22)^2))*RTL/(1+(H_SO2*(1+Ka_S1/10^(-J22)+Ka_S1*Ka_S2/10^(-J22)^2))*RTL)*(Ka_S1*10^(-J22)+2*Ka_S1*Ka_S2)/(10^(-J22)^2+Ka_S1*10^(-J22)+Ka_S1*Ka_S2)-Ntot-K_w/10^(-J22)-Profile!C22*(10^(-J22)+2*K_HSO4)/(10^(-J22)+K_HSO4))&gt;0,1,-1)*7/2^9</f>
        <v/>
      </c>
      <c r="L22" s="9">
        <f>K22+IF((10^(-K22)+Atot*(H_NH3*(1+K_NH3*10^(-K22)/K_w))*RTL/(1+(H_NH3*(1+K_NH3*10^(-K22)/K_w))*RTL)*(K_NH3*10^(-K22)/K_w)/(1+K_NH3*10^(-K22)/K_w)-Profile!B22*(H_SO2*(1+Ka_S1/10^(-K22)+Ka_S1*Ka_S2/10^(-K22)^2))*RTL/(1+(H_SO2*(1+Ka_S1/10^(-K22)+Ka_S1*Ka_S2/10^(-K22)^2))*RTL)*(Ka_S1*10^(-K22)+2*Ka_S1*Ka_S2)/(10^(-K22)^2+Ka_S1*10^(-K22)+Ka_S1*Ka_S2)-Ntot-K_w/10^(-K22)-Profile!C22*(10^(-K22)+2*K_HSO4)/(10^(-K22)+K_HSO4))&gt;0,1,-1)*7/2^10</f>
        <v/>
      </c>
      <c r="M22" s="9">
        <f>L22+IF((10^(-L22)+Atot*(H_NH3*(1+K_NH3*10^(-L22)/K_w))*RTL/(1+(H_NH3*(1+K_NH3*10^(-L22)/K_w))*RTL)*(K_NH3*10^(-L22)/K_w)/(1+K_NH3*10^(-L22)/K_w)-Profile!B22*(H_SO2*(1+Ka_S1/10^(-L22)+Ka_S1*Ka_S2/10^(-L22)^2))*RTL/(1+(H_SO2*(1+Ka_S1/10^(-L22)+Ka_S1*Ka_S2/10^(-L22)^2))*RTL)*(Ka_S1*10^(-L22)+2*Ka_S1*Ka_S2)/(10^(-L22)^2+Ka_S1*10^(-L22)+Ka_S1*Ka_S2)-Ntot-K_w/10^(-L22)-Profile!C22*(10^(-L22)+2*K_HSO4)/(10^(-L22)+K_HSO4))&gt;0,1,-1)*7/2^11</f>
        <v/>
      </c>
      <c r="N22" s="9">
        <f>M22+IF((10^(-M22)+Atot*(H_NH3*(1+K_NH3*10^(-M22)/K_w))*RTL/(1+(H_NH3*(1+K_NH3*10^(-M22)/K_w))*RTL)*(K_NH3*10^(-M22)/K_w)/(1+K_NH3*10^(-M22)/K_w)-Profile!B22*(H_SO2*(1+Ka_S1/10^(-M22)+Ka_S1*Ka_S2/10^(-M22)^2))*RTL/(1+(H_SO2*(1+Ka_S1/10^(-M22)+Ka_S1*Ka_S2/10^(-M22)^2))*RTL)*(Ka_S1*10^(-M22)+2*Ka_S1*Ka_S2)/(10^(-M22)^2+Ka_S1*10^(-M22)+Ka_S1*Ka_S2)-Ntot-K_w/10^(-M22)-Profile!C22*(10^(-M22)+2*K_HSO4)/(10^(-M22)+K_HSO4))&gt;0,1,-1)*7/2^12</f>
        <v/>
      </c>
      <c r="O22" s="9">
        <f>N22+IF((10^(-N22)+Atot*(H_NH3*(1+K_NH3*10^(-N22)/K_w))*RTL/(1+(H_NH3*(1+K_NH3*10^(-N22)/K_w))*RTL)*(K_NH3*10^(-N22)/K_w)/(1+K_NH3*10^(-N22)/K_w)-Profile!B22*(H_SO2*(1+Ka_S1/10^(-N22)+Ka_S1*Ka_S2/10^(-N22)^2))*RTL/(1+(H_SO2*(1+Ka_S1/10^(-N22)+Ka_S1*Ka_S2/10^(-N22)^2))*RTL)*(Ka_S1*10^(-N22)+2*Ka_S1*Ka_S2)/(10^(-N22)^2+Ka_S1*10^(-N22)+Ka_S1*Ka_S2)-Ntot-K_w/10^(-N22)-Profile!C22*(10^(-N22)+2*K_HSO4)/(10^(-N22)+K_HSO4))&gt;0,1,-1)*7/2^13</f>
        <v/>
      </c>
      <c r="P22" s="9">
        <f>O22+IF((10^(-O22)+Atot*(H_NH3*(1+K_NH3*10^(-O22)/K_w))*RTL/(1+(H_NH3*(1+K_NH3*10^(-O22)/K_w))*RTL)*(K_NH3*10^(-O22)/K_w)/(1+K_NH3*10^(-O22)/K_w)-Profile!B22*(H_SO2*(1+Ka_S1/10^(-O22)+Ka_S1*Ka_S2/10^(-O22)^2))*RTL/(1+(H_SO2*(1+Ka_S1/10^(-O22)+Ka_S1*Ka_S2/10^(-O22)^2))*RTL)*(Ka_S1*10^(-O22)+2*Ka_S1*Ka_S2)/(10^(-O22)^2+Ka_S1*10^(-O22)+Ka_S1*Ka_S2)-Ntot-K_w/10^(-O22)-Profile!C22*(10^(-O22)+2*K_HSO4)/(10^(-O22)+K_HSO4))&gt;0,1,-1)*7/2^14</f>
        <v/>
      </c>
      <c r="Q22" s="9">
        <f>P22+IF((10^(-P22)+Atot*(H_NH3*(1+K_NH3*10^(-P22)/K_w))*RTL/(1+(H_NH3*(1+K_NH3*10^(-P22)/K_w))*RTL)*(K_NH3*10^(-P22)/K_w)/(1+K_NH3*10^(-P22)/K_w)-Profile!B22*(H_SO2*(1+Ka_S1/10^(-P22)+Ka_S1*Ka_S2/10^(-P22)^2))*RTL/(1+(H_SO2*(1+Ka_S1/10^(-P22)+Ka_S1*Ka_S2/10^(-P22)^2))*RTL)*(Ka_S1*10^(-P22)+2*Ka_S1*Ka_S2)/(10^(-P22)^2+Ka_S1*10^(-P22)+Ka_S1*Ka_S2)-Ntot-K_w/10^(-P22)-Profile!C22*(10^(-P22)+2*K_HSO4)/(10^(-P22)+K_HSO4))&gt;0,1,-1)*7/2^15</f>
        <v/>
      </c>
      <c r="R22" s="9">
        <f>Q22+IF((10^(-Q22)+Atot*(H_NH3*(1+K_NH3*10^(-Q22)/K_w))*RTL/(1+(H_NH3*(1+K_NH3*10^(-Q22)/K_w))*RTL)*(K_NH3*10^(-Q22)/K_w)/(1+K_NH3*10^(-Q22)/K_w)-Profile!B22*(H_SO2*(1+Ka_S1/10^(-Q22)+Ka_S1*Ka_S2/10^(-Q22)^2))*RTL/(1+(H_SO2*(1+Ka_S1/10^(-Q22)+Ka_S1*Ka_S2/10^(-Q22)^2))*RTL)*(Ka_S1*10^(-Q22)+2*Ka_S1*Ka_S2)/(10^(-Q22)^2+Ka_S1*10^(-Q22)+Ka_S1*Ka_S2)-Ntot-K_w/10^(-Q22)-Profile!C22*(10^(-Q22)+2*K_HSO4)/(10^(-Q22)+K_HSO4))&gt;0,1,-1)*7/2^16</f>
        <v/>
      </c>
      <c r="S22" s="9">
        <f>R22+IF((10^(-R22)+Atot*(H_NH3*(1+K_NH3*10^(-R22)/K_w))*RTL/(1+(H_NH3*(1+K_NH3*10^(-R22)/K_w))*RTL)*(K_NH3*10^(-R22)/K_w)/(1+K_NH3*10^(-R22)/K_w)-Profile!B22*(H_SO2*(1+Ka_S1/10^(-R22)+Ka_S1*Ka_S2/10^(-R22)^2))*RTL/(1+(H_SO2*(1+Ka_S1/10^(-R22)+Ka_S1*Ka_S2/10^(-R22)^2))*RTL)*(Ka_S1*10^(-R22)+2*Ka_S1*Ka_S2)/(10^(-R22)^2+Ka_S1*10^(-R22)+Ka_S1*Ka_S2)-Ntot-K_w/10^(-R22)-Profile!C22*(10^(-R22)+2*K_HSO4)/(10^(-R22)+K_HSO4))&gt;0,1,-1)*7/2^17</f>
        <v/>
      </c>
      <c r="T22" s="9">
        <f>S22+IF((10^(-S22)+Atot*(H_NH3*(1+K_NH3*10^(-S22)/K_w))*RTL/(1+(H_NH3*(1+K_NH3*10^(-S22)/K_w))*RTL)*(K_NH3*10^(-S22)/K_w)/(1+K_NH3*10^(-S22)/K_w)-Profile!B22*(H_SO2*(1+Ka_S1/10^(-S22)+Ka_S1*Ka_S2/10^(-S22)^2))*RTL/(1+(H_SO2*(1+Ka_S1/10^(-S22)+Ka_S1*Ka_S2/10^(-S22)^2))*RTL)*(Ka_S1*10^(-S22)+2*Ka_S1*Ka_S2)/(10^(-S22)^2+Ka_S1*10^(-S22)+Ka_S1*Ka_S2)-Ntot-K_w/10^(-S22)-Profile!C22*(10^(-S22)+2*K_HSO4)/(10^(-S22)+K_HSO4))&gt;0,1,-1)*7/2^18</f>
        <v/>
      </c>
      <c r="U22" s="9">
        <f>T22+IF((10^(-T22)+Atot*(H_NH3*(1+K_NH3*10^(-T22)/K_w))*RTL/(1+(H_NH3*(1+K_NH3*10^(-T22)/K_w))*RTL)*(K_NH3*10^(-T22)/K_w)/(1+K_NH3*10^(-T22)/K_w)-Profile!B22*(H_SO2*(1+Ka_S1/10^(-T22)+Ka_S1*Ka_S2/10^(-T22)^2))*RTL/(1+(H_SO2*(1+Ka_S1/10^(-T22)+Ka_S1*Ka_S2/10^(-T22)^2))*RTL)*(Ka_S1*10^(-T22)+2*Ka_S1*Ka_S2)/(10^(-T22)^2+Ka_S1*10^(-T22)+Ka_S1*Ka_S2)-Ntot-K_w/10^(-T22)-Profile!C22*(10^(-T22)+2*K_HSO4)/(10^(-T22)+K_HSO4))&gt;0,1,-1)*7/2^19</f>
        <v/>
      </c>
      <c r="V22" s="9">
        <f>U22+IF((10^(-U22)+Atot*(H_NH3*(1+K_NH3*10^(-U22)/K_w))*RTL/(1+(H_NH3*(1+K_NH3*10^(-U22)/K_w))*RTL)*(K_NH3*10^(-U22)/K_w)/(1+K_NH3*10^(-U22)/K_w)-Profile!B22*(H_SO2*(1+Ka_S1/10^(-U22)+Ka_S1*Ka_S2/10^(-U22)^2))*RTL/(1+(H_SO2*(1+Ka_S1/10^(-U22)+Ka_S1*Ka_S2/10^(-U22)^2))*RTL)*(Ka_S1*10^(-U22)+2*Ka_S1*Ka_S2)/(10^(-U22)^2+Ka_S1*10^(-U22)+Ka_S1*Ka_S2)-Ntot-K_w/10^(-U22)-Profile!C22*(10^(-U22)+2*K_HSO4)/(10^(-U22)+K_HSO4))&gt;0,1,-1)*7/2^20</f>
        <v/>
      </c>
      <c r="W22" s="9">
        <f>V22+IF((10^(-V22)+Atot*(H_NH3*(1+K_NH3*10^(-V22)/K_w))*RTL/(1+(H_NH3*(1+K_NH3*10^(-V22)/K_w))*RTL)*(K_NH3*10^(-V22)/K_w)/(1+K_NH3*10^(-V22)/K_w)-Profile!B22*(H_SO2*(1+Ka_S1/10^(-V22)+Ka_S1*Ka_S2/10^(-V22)^2))*RTL/(1+(H_SO2*(1+Ka_S1/10^(-V22)+Ka_S1*Ka_S2/10^(-V22)^2))*RTL)*(Ka_S1*10^(-V22)+2*Ka_S1*Ka_S2)/(10^(-V22)^2+Ka_S1*10^(-V22)+Ka_S1*Ka_S2)-Ntot-K_w/10^(-V22)-Profile!C22*(10^(-V22)+2*K_HSO4)/(10^(-V22)+K_HSO4))&gt;0,1,-1)*7/2^21</f>
        <v/>
      </c>
      <c r="X22" s="9">
        <f>W22+IF((10^(-W22)+Atot*(H_NH3*(1+K_NH3*10^(-W22)/K_w))*RTL/(1+(H_NH3*(1+K_NH3*10^(-W22)/K_w))*RTL)*(K_NH3*10^(-W22)/K_w)/(1+K_NH3*10^(-W22)/K_w)-Profile!B22*(H_SO2*(1+Ka_S1/10^(-W22)+Ka_S1*Ka_S2/10^(-W22)^2))*RTL/(1+(H_SO2*(1+Ka_S1/10^(-W22)+Ka_S1*Ka_S2/10^(-W22)^2))*RTL)*(Ka_S1*10^(-W22)+2*Ka_S1*Ka_S2)/(10^(-W22)^2+Ka_S1*10^(-W22)+Ka_S1*Ka_S2)-Ntot-K_w/10^(-W22)-Profile!C22*(10^(-W22)+2*K_HSO4)/(10^(-W22)+K_HSO4))&gt;0,1,-1)*7/2^22</f>
        <v/>
      </c>
      <c r="Y22" s="9">
        <f>X22+IF((10^(-X22)+Atot*(H_NH3*(1+K_NH3*10^(-X22)/K_w))*RTL/(1+(H_NH3*(1+K_NH3*10^(-X22)/K_w))*RTL)*(K_NH3*10^(-X22)/K_w)/(1+K_NH3*10^(-X22)/K_w)-Profile!B22*(H_SO2*(1+Ka_S1/10^(-X22)+Ka_S1*Ka_S2/10^(-X22)^2))*RTL/(1+(H_SO2*(1+Ka_S1/10^(-X22)+Ka_S1*Ka_S2/10^(-X22)^2))*RTL)*(Ka_S1*10^(-X22)+2*Ka_S1*Ka_S2)/(10^(-X22)^2+Ka_S1*10^(-X22)+Ka_S1*Ka_S2)-Ntot-K_w/10^(-X22)-Profile!C22*(10^(-X22)+2*K_HSO4)/(10^(-X22)+K_HSO4))&gt;0,1,-1)*7/2^23</f>
        <v/>
      </c>
      <c r="Z22" s="9">
        <f>Y22+IF((10^(-Y22)+Atot*(H_NH3*(1+K_NH3*10^(-Y22)/K_w))*RTL/(1+(H_NH3*(1+K_NH3*10^(-Y22)/K_w))*RTL)*(K_NH3*10^(-Y22)/K_w)/(1+K_NH3*10^(-Y22)/K_w)-Profile!B22*(H_SO2*(1+Ka_S1/10^(-Y22)+Ka_S1*Ka_S2/10^(-Y22)^2))*RTL/(1+(H_SO2*(1+Ka_S1/10^(-Y22)+Ka_S1*Ka_S2/10^(-Y22)^2))*RTL)*(Ka_S1*10^(-Y22)+2*Ka_S1*Ka_S2)/(10^(-Y22)^2+Ka_S1*10^(-Y22)+Ka_S1*Ka_S2)-Ntot-K_w/10^(-Y22)-Profile!C22*(10^(-Y22)+2*K_HSO4)/(10^(-Y22)+K_HSO4))&gt;0,1,-1)*7/2^24</f>
        <v/>
      </c>
      <c r="AA22" s="9">
        <f>Z22+IF((10^(-Z22)+Atot*(H_NH3*(1+K_NH3*10^(-Z22)/K_w))*RTL/(1+(H_NH3*(1+K_NH3*10^(-Z22)/K_w))*RTL)*(K_NH3*10^(-Z22)/K_w)/(1+K_NH3*10^(-Z22)/K_w)-Profile!B22*(H_SO2*(1+Ka_S1/10^(-Z22)+Ka_S1*Ka_S2/10^(-Z22)^2))*RTL/(1+(H_SO2*(1+Ka_S1/10^(-Z22)+Ka_S1*Ka_S2/10^(-Z22)^2))*RTL)*(Ka_S1*10^(-Z22)+2*Ka_S1*Ka_S2)/(10^(-Z22)^2+Ka_S1*10^(-Z22)+Ka_S1*Ka_S2)-Ntot-K_w/10^(-Z22)-Profile!C22*(10^(-Z22)+2*K_HSO4)/(10^(-Z22)+K_HSO4))&gt;0,1,-1)*7/2^25</f>
        <v/>
      </c>
      <c r="AB22" s="9">
        <f>AA22+IF((10^(-AA22)+Atot*(H_NH3*(1+K_NH3*10^(-AA22)/K_w))*RTL/(1+(H_NH3*(1+K_NH3*10^(-AA22)/K_w))*RTL)*(K_NH3*10^(-AA22)/K_w)/(1+K_NH3*10^(-AA22)/K_w)-Profile!B22*(H_SO2*(1+Ka_S1/10^(-AA22)+Ka_S1*Ka_S2/10^(-AA22)^2))*RTL/(1+(H_SO2*(1+Ka_S1/10^(-AA22)+Ka_S1*Ka_S2/10^(-AA22)^2))*RTL)*(Ka_S1*10^(-AA22)+2*Ka_S1*Ka_S2)/(10^(-AA22)^2+Ka_S1*10^(-AA22)+Ka_S1*Ka_S2)-Ntot-K_w/10^(-AA22)-Profile!C22*(10^(-AA22)+2*K_HSO4)/(10^(-AA22)+K_HSO4))&gt;0,1,-1)*7/2^26</f>
        <v/>
      </c>
      <c r="AC22" s="9">
        <f>AB22+IF((10^(-AB22)+Atot*(H_NH3*(1+K_NH3*10^(-AB22)/K_w))*RTL/(1+(H_NH3*(1+K_NH3*10^(-AB22)/K_w))*RTL)*(K_NH3*10^(-AB22)/K_w)/(1+K_NH3*10^(-AB22)/K_w)-Profile!B22*(H_SO2*(1+Ka_S1/10^(-AB22)+Ka_S1*Ka_S2/10^(-AB22)^2))*RTL/(1+(H_SO2*(1+Ka_S1/10^(-AB22)+Ka_S1*Ka_S2/10^(-AB22)^2))*RTL)*(Ka_S1*10^(-AB22)+2*Ka_S1*Ka_S2)/(10^(-AB22)^2+Ka_S1*10^(-AB22)+Ka_S1*Ka_S2)-Ntot-K_w/10^(-AB22)-Profile!C22*(10^(-AB22)+2*K_HSO4)/(10^(-AB22)+K_HSO4))&gt;0,1,-1)*7/2^27</f>
        <v/>
      </c>
      <c r="AD22" s="9">
        <f>AC22+IF((10^(-AC22)+Atot*(H_NH3*(1+K_NH3*10^(-AC22)/K_w))*RTL/(1+(H_NH3*(1+K_NH3*10^(-AC22)/K_w))*RTL)*(K_NH3*10^(-AC22)/K_w)/(1+K_NH3*10^(-AC22)/K_w)-Profile!B22*(H_SO2*(1+Ka_S1/10^(-AC22)+Ka_S1*Ka_S2/10^(-AC22)^2))*RTL/(1+(H_SO2*(1+Ka_S1/10^(-AC22)+Ka_S1*Ka_S2/10^(-AC22)^2))*RTL)*(Ka_S1*10^(-AC22)+2*Ka_S1*Ka_S2)/(10^(-AC22)^2+Ka_S1*10^(-AC22)+Ka_S1*Ka_S2)-Ntot-K_w/10^(-AC22)-Profile!C22*(10^(-AC22)+2*K_HSO4)/(10^(-AC22)+K_HSO4))&gt;0,1,-1)*7/2^28</f>
        <v/>
      </c>
      <c r="AE22" s="9">
        <f>AD22+IF((10^(-AD22)+Atot*(H_NH3*(1+K_NH3*10^(-AD22)/K_w))*RTL/(1+(H_NH3*(1+K_NH3*10^(-AD22)/K_w))*RTL)*(K_NH3*10^(-AD22)/K_w)/(1+K_NH3*10^(-AD22)/K_w)-Profile!B22*(H_SO2*(1+Ka_S1/10^(-AD22)+Ka_S1*Ka_S2/10^(-AD22)^2))*RTL/(1+(H_SO2*(1+Ka_S1/10^(-AD22)+Ka_S1*Ka_S2/10^(-AD22)^2))*RTL)*(Ka_S1*10^(-AD22)+2*Ka_S1*Ka_S2)/(10^(-AD22)^2+Ka_S1*10^(-AD22)+Ka_S1*Ka_S2)-Ntot-K_w/10^(-AD22)-Profile!C22*(10^(-AD22)+2*K_HSO4)/(10^(-AD22)+K_HSO4))&gt;0,1,-1)*7/2^29</f>
        <v/>
      </c>
      <c r="AF22" s="9">
        <f>AE22+IF((10^(-AE22)+Atot*(H_NH3*(1+K_NH3*10^(-AE22)/K_w))*RTL/(1+(H_NH3*(1+K_NH3*10^(-AE22)/K_w))*RTL)*(K_NH3*10^(-AE22)/K_w)/(1+K_NH3*10^(-AE22)/K_w)-Profile!B22*(H_SO2*(1+Ka_S1/10^(-AE22)+Ka_S1*Ka_S2/10^(-AE22)^2))*RTL/(1+(H_SO2*(1+Ka_S1/10^(-AE22)+Ka_S1*Ka_S2/10^(-AE22)^2))*RTL)*(Ka_S1*10^(-AE22)+2*Ka_S1*Ka_S2)/(10^(-AE22)^2+Ka_S1*10^(-AE22)+Ka_S1*Ka_S2)-Ntot-K_w/10^(-AE22)-Profile!C22*(10^(-AE22)+2*K_HSO4)/(10^(-AE22)+K_HSO4))&gt;0,1,-1)*7/2^30</f>
        <v/>
      </c>
      <c r="AG22" s="9">
        <f>AF22+IF((10^(-AF22)+Atot*(H_NH3*(1+K_NH3*10^(-AF22)/K_w))*RTL/(1+(H_NH3*(1+K_NH3*10^(-AF22)/K_w))*RTL)*(K_NH3*10^(-AF22)/K_w)/(1+K_NH3*10^(-AF22)/K_w)-Profile!B22*(H_SO2*(1+Ka_S1/10^(-AF22)+Ka_S1*Ka_S2/10^(-AF22)^2))*RTL/(1+(H_SO2*(1+Ka_S1/10^(-AF22)+Ka_S1*Ka_S2/10^(-AF22)^2))*RTL)*(Ka_S1*10^(-AF22)+2*Ka_S1*Ka_S2)/(10^(-AF22)^2+Ka_S1*10^(-AF22)+Ka_S1*Ka_S2)-Ntot-K_w/10^(-AF22)-Profile!C22*(10^(-AF22)+2*K_HSO4)/(10^(-AF22)+K_HSO4))&gt;0,1,-1)*7/2^31</f>
        <v/>
      </c>
      <c r="AH22" s="9">
        <f>AG22+IF((10^(-AG22)+Atot*(H_NH3*(1+K_NH3*10^(-AG22)/K_w))*RTL/(1+(H_NH3*(1+K_NH3*10^(-AG22)/K_w))*RTL)*(K_NH3*10^(-AG22)/K_w)/(1+K_NH3*10^(-AG22)/K_w)-Profile!B22*(H_SO2*(1+Ka_S1/10^(-AG22)+Ka_S1*Ka_S2/10^(-AG22)^2))*RTL/(1+(H_SO2*(1+Ka_S1/10^(-AG22)+Ka_S1*Ka_S2/10^(-AG22)^2))*RTL)*(Ka_S1*10^(-AG22)+2*Ka_S1*Ka_S2)/(10^(-AG22)^2+Ka_S1*10^(-AG22)+Ka_S1*Ka_S2)-Ntot-K_w/10^(-AG22)-Profile!C22*(10^(-AG22)+2*K_HSO4)/(10^(-AG22)+K_HSO4))&gt;0,1,-1)*7/2^32</f>
        <v/>
      </c>
      <c r="AI22" s="9">
        <f>AH22+IF((10^(-AH22)+Atot*(H_NH3*(1+K_NH3*10^(-AH22)/K_w))*RTL/(1+(H_NH3*(1+K_NH3*10^(-AH22)/K_w))*RTL)*(K_NH3*10^(-AH22)/K_w)/(1+K_NH3*10^(-AH22)/K_w)-Profile!B22*(H_SO2*(1+Ka_S1/10^(-AH22)+Ka_S1*Ka_S2/10^(-AH22)^2))*RTL/(1+(H_SO2*(1+Ka_S1/10^(-AH22)+Ka_S1*Ka_S2/10^(-AH22)^2))*RTL)*(Ka_S1*10^(-AH22)+2*Ka_S1*Ka_S2)/(10^(-AH22)^2+Ka_S1*10^(-AH22)+Ka_S1*Ka_S2)-Ntot-K_w/10^(-AH22)-Profile!C22*(10^(-AH22)+2*K_HSO4)/(10^(-AH22)+K_HSO4))&gt;0,1,-1)*7/2^33</f>
        <v/>
      </c>
      <c r="AJ22" s="9">
        <f>AI22+IF((10^(-AI22)+Atot*(H_NH3*(1+K_NH3*10^(-AI22)/K_w))*RTL/(1+(H_NH3*(1+K_NH3*10^(-AI22)/K_w))*RTL)*(K_NH3*10^(-AI22)/K_w)/(1+K_NH3*10^(-AI22)/K_w)-Profile!B22*(H_SO2*(1+Ka_S1/10^(-AI22)+Ka_S1*Ka_S2/10^(-AI22)^2))*RTL/(1+(H_SO2*(1+Ka_S1/10^(-AI22)+Ka_S1*Ka_S2/10^(-AI22)^2))*RTL)*(Ka_S1*10^(-AI22)+2*Ka_S1*Ka_S2)/(10^(-AI22)^2+Ka_S1*10^(-AI22)+Ka_S1*Ka_S2)-Ntot-K_w/10^(-AI22)-Profile!C22*(10^(-AI22)+2*K_HSO4)/(10^(-AI22)+K_HSO4))&gt;0,1,-1)*7/2^34</f>
        <v/>
      </c>
      <c r="AK22" s="9">
        <f>AJ22+IF((10^(-AJ22)+Atot*(H_NH3*(1+K_NH3*10^(-AJ22)/K_w))*RTL/(1+(H_NH3*(1+K_NH3*10^(-AJ22)/K_w))*RTL)*(K_NH3*10^(-AJ22)/K_w)/(1+K_NH3*10^(-AJ22)/K_w)-Profile!B22*(H_SO2*(1+Ka_S1/10^(-AJ22)+Ka_S1*Ka_S2/10^(-AJ22)^2))*RTL/(1+(H_SO2*(1+Ka_S1/10^(-AJ22)+Ka_S1*Ka_S2/10^(-AJ22)^2))*RTL)*(Ka_S1*10^(-AJ22)+2*Ka_S1*Ka_S2)/(10^(-AJ22)^2+Ka_S1*10^(-AJ22)+Ka_S1*Ka_S2)-Ntot-K_w/10^(-AJ22)-Profile!C22*(10^(-AJ22)+2*K_HSO4)/(10^(-AJ22)+K_HSO4))&gt;0,1,-1)*7/2^35</f>
        <v/>
      </c>
      <c r="AL22" s="9">
        <f>AK22+IF((10^(-AK22)+Atot*(H_NH3*(1+K_NH3*10^(-AK22)/K_w))*RTL/(1+(H_NH3*(1+K_NH3*10^(-AK22)/K_w))*RTL)*(K_NH3*10^(-AK22)/K_w)/(1+K_NH3*10^(-AK22)/K_w)-Profile!B22*(H_SO2*(1+Ka_S1/10^(-AK22)+Ka_S1*Ka_S2/10^(-AK22)^2))*RTL/(1+(H_SO2*(1+Ka_S1/10^(-AK22)+Ka_S1*Ka_S2/10^(-AK22)^2))*RTL)*(Ka_S1*10^(-AK22)+2*Ka_S1*Ka_S2)/(10^(-AK22)^2+Ka_S1*10^(-AK22)+Ka_S1*Ka_S2)-Ntot-K_w/10^(-AK22)-Profile!C22*(10^(-AK22)+2*K_HSO4)/(10^(-AK22)+K_HSO4))&gt;0,1,-1)*7/2^36</f>
        <v/>
      </c>
    </row>
    <row r="23">
      <c r="A23">
        <f>Profile!A23</f>
        <v/>
      </c>
      <c r="B23" t="n">
        <v>7</v>
      </c>
      <c r="C23" s="9">
        <f>B23+IF((10^(-B23)+Atot*(H_NH3*(1+K_NH3*10^(-B23)/K_w))*RTL/(1+(H_NH3*(1+K_NH3*10^(-B23)/K_w))*RTL)*(K_NH3*10^(-B23)/K_w)/(1+K_NH3*10^(-B23)/K_w)-Profile!B23*(H_SO2*(1+Ka_S1/10^(-B23)+Ka_S1*Ka_S2/10^(-B23)^2))*RTL/(1+(H_SO2*(1+Ka_S1/10^(-B23)+Ka_S1*Ka_S2/10^(-B23)^2))*RTL)*(Ka_S1*10^(-B23)+2*Ka_S1*Ka_S2)/(10^(-B23)^2+Ka_S1*10^(-B23)+Ka_S1*Ka_S2)-Ntot-K_w/10^(-B23)-Profile!C23*(10^(-B23)+2*K_HSO4)/(10^(-B23)+K_HSO4))&gt;0,1,-1)*7/2^1</f>
        <v/>
      </c>
      <c r="D23" s="9">
        <f>C23+IF((10^(-C23)+Atot*(H_NH3*(1+K_NH3*10^(-C23)/K_w))*RTL/(1+(H_NH3*(1+K_NH3*10^(-C23)/K_w))*RTL)*(K_NH3*10^(-C23)/K_w)/(1+K_NH3*10^(-C23)/K_w)-Profile!B23*(H_SO2*(1+Ka_S1/10^(-C23)+Ka_S1*Ka_S2/10^(-C23)^2))*RTL/(1+(H_SO2*(1+Ka_S1/10^(-C23)+Ka_S1*Ka_S2/10^(-C23)^2))*RTL)*(Ka_S1*10^(-C23)+2*Ka_S1*Ka_S2)/(10^(-C23)^2+Ka_S1*10^(-C23)+Ka_S1*Ka_S2)-Ntot-K_w/10^(-C23)-Profile!C23*(10^(-C23)+2*K_HSO4)/(10^(-C23)+K_HSO4))&gt;0,1,-1)*7/2^2</f>
        <v/>
      </c>
      <c r="E23" s="9">
        <f>D23+IF((10^(-D23)+Atot*(H_NH3*(1+K_NH3*10^(-D23)/K_w))*RTL/(1+(H_NH3*(1+K_NH3*10^(-D23)/K_w))*RTL)*(K_NH3*10^(-D23)/K_w)/(1+K_NH3*10^(-D23)/K_w)-Profile!B23*(H_SO2*(1+Ka_S1/10^(-D23)+Ka_S1*Ka_S2/10^(-D23)^2))*RTL/(1+(H_SO2*(1+Ka_S1/10^(-D23)+Ka_S1*Ka_S2/10^(-D23)^2))*RTL)*(Ka_S1*10^(-D23)+2*Ka_S1*Ka_S2)/(10^(-D23)^2+Ka_S1*10^(-D23)+Ka_S1*Ka_S2)-Ntot-K_w/10^(-D23)-Profile!C23*(10^(-D23)+2*K_HSO4)/(10^(-D23)+K_HSO4))&gt;0,1,-1)*7/2^3</f>
        <v/>
      </c>
      <c r="F23" s="9">
        <f>E23+IF((10^(-E23)+Atot*(H_NH3*(1+K_NH3*10^(-E23)/K_w))*RTL/(1+(H_NH3*(1+K_NH3*10^(-E23)/K_w))*RTL)*(K_NH3*10^(-E23)/K_w)/(1+K_NH3*10^(-E23)/K_w)-Profile!B23*(H_SO2*(1+Ka_S1/10^(-E23)+Ka_S1*Ka_S2/10^(-E23)^2))*RTL/(1+(H_SO2*(1+Ka_S1/10^(-E23)+Ka_S1*Ka_S2/10^(-E23)^2))*RTL)*(Ka_S1*10^(-E23)+2*Ka_S1*Ka_S2)/(10^(-E23)^2+Ka_S1*10^(-E23)+Ka_S1*Ka_S2)-Ntot-K_w/10^(-E23)-Profile!C23*(10^(-E23)+2*K_HSO4)/(10^(-E23)+K_HSO4))&gt;0,1,-1)*7/2^4</f>
        <v/>
      </c>
      <c r="G23" s="9">
        <f>F23+IF((10^(-F23)+Atot*(H_NH3*(1+K_NH3*10^(-F23)/K_w))*RTL/(1+(H_NH3*(1+K_NH3*10^(-F23)/K_w))*RTL)*(K_NH3*10^(-F23)/K_w)/(1+K_NH3*10^(-F23)/K_w)-Profile!B23*(H_SO2*(1+Ka_S1/10^(-F23)+Ka_S1*Ka_S2/10^(-F23)^2))*RTL/(1+(H_SO2*(1+Ka_S1/10^(-F23)+Ka_S1*Ka_S2/10^(-F23)^2))*RTL)*(Ka_S1*10^(-F23)+2*Ka_S1*Ka_S2)/(10^(-F23)^2+Ka_S1*10^(-F23)+Ka_S1*Ka_S2)-Ntot-K_w/10^(-F23)-Profile!C23*(10^(-F23)+2*K_HSO4)/(10^(-F23)+K_HSO4))&gt;0,1,-1)*7/2^5</f>
        <v/>
      </c>
      <c r="H23" s="9">
        <f>G23+IF((10^(-G23)+Atot*(H_NH3*(1+K_NH3*10^(-G23)/K_w))*RTL/(1+(H_NH3*(1+K_NH3*10^(-G23)/K_w))*RTL)*(K_NH3*10^(-G23)/K_w)/(1+K_NH3*10^(-G23)/K_w)-Profile!B23*(H_SO2*(1+Ka_S1/10^(-G23)+Ka_S1*Ka_S2/10^(-G23)^2))*RTL/(1+(H_SO2*(1+Ka_S1/10^(-G23)+Ka_S1*Ka_S2/10^(-G23)^2))*RTL)*(Ka_S1*10^(-G23)+2*Ka_S1*Ka_S2)/(10^(-G23)^2+Ka_S1*10^(-G23)+Ka_S1*Ka_S2)-Ntot-K_w/10^(-G23)-Profile!C23*(10^(-G23)+2*K_HSO4)/(10^(-G23)+K_HSO4))&gt;0,1,-1)*7/2^6</f>
        <v/>
      </c>
      <c r="I23" s="9">
        <f>H23+IF((10^(-H23)+Atot*(H_NH3*(1+K_NH3*10^(-H23)/K_w))*RTL/(1+(H_NH3*(1+K_NH3*10^(-H23)/K_w))*RTL)*(K_NH3*10^(-H23)/K_w)/(1+K_NH3*10^(-H23)/K_w)-Profile!B23*(H_SO2*(1+Ka_S1/10^(-H23)+Ka_S1*Ka_S2/10^(-H23)^2))*RTL/(1+(H_SO2*(1+Ka_S1/10^(-H23)+Ka_S1*Ka_S2/10^(-H23)^2))*RTL)*(Ka_S1*10^(-H23)+2*Ka_S1*Ka_S2)/(10^(-H23)^2+Ka_S1*10^(-H23)+Ka_S1*Ka_S2)-Ntot-K_w/10^(-H23)-Profile!C23*(10^(-H23)+2*K_HSO4)/(10^(-H23)+K_HSO4))&gt;0,1,-1)*7/2^7</f>
        <v/>
      </c>
      <c r="J23" s="9">
        <f>I23+IF((10^(-I23)+Atot*(H_NH3*(1+K_NH3*10^(-I23)/K_w))*RTL/(1+(H_NH3*(1+K_NH3*10^(-I23)/K_w))*RTL)*(K_NH3*10^(-I23)/K_w)/(1+K_NH3*10^(-I23)/K_w)-Profile!B23*(H_SO2*(1+Ka_S1/10^(-I23)+Ka_S1*Ka_S2/10^(-I23)^2))*RTL/(1+(H_SO2*(1+Ka_S1/10^(-I23)+Ka_S1*Ka_S2/10^(-I23)^2))*RTL)*(Ka_S1*10^(-I23)+2*Ka_S1*Ka_S2)/(10^(-I23)^2+Ka_S1*10^(-I23)+Ka_S1*Ka_S2)-Ntot-K_w/10^(-I23)-Profile!C23*(10^(-I23)+2*K_HSO4)/(10^(-I23)+K_HSO4))&gt;0,1,-1)*7/2^8</f>
        <v/>
      </c>
      <c r="K23" s="9">
        <f>J23+IF((10^(-J23)+Atot*(H_NH3*(1+K_NH3*10^(-J23)/K_w))*RTL/(1+(H_NH3*(1+K_NH3*10^(-J23)/K_w))*RTL)*(K_NH3*10^(-J23)/K_w)/(1+K_NH3*10^(-J23)/K_w)-Profile!B23*(H_SO2*(1+Ka_S1/10^(-J23)+Ka_S1*Ka_S2/10^(-J23)^2))*RTL/(1+(H_SO2*(1+Ka_S1/10^(-J23)+Ka_S1*Ka_S2/10^(-J23)^2))*RTL)*(Ka_S1*10^(-J23)+2*Ka_S1*Ka_S2)/(10^(-J23)^2+Ka_S1*10^(-J23)+Ka_S1*Ka_S2)-Ntot-K_w/10^(-J23)-Profile!C23*(10^(-J23)+2*K_HSO4)/(10^(-J23)+K_HSO4))&gt;0,1,-1)*7/2^9</f>
        <v/>
      </c>
      <c r="L23" s="9">
        <f>K23+IF((10^(-K23)+Atot*(H_NH3*(1+K_NH3*10^(-K23)/K_w))*RTL/(1+(H_NH3*(1+K_NH3*10^(-K23)/K_w))*RTL)*(K_NH3*10^(-K23)/K_w)/(1+K_NH3*10^(-K23)/K_w)-Profile!B23*(H_SO2*(1+Ka_S1/10^(-K23)+Ka_S1*Ka_S2/10^(-K23)^2))*RTL/(1+(H_SO2*(1+Ka_S1/10^(-K23)+Ka_S1*Ka_S2/10^(-K23)^2))*RTL)*(Ka_S1*10^(-K23)+2*Ka_S1*Ka_S2)/(10^(-K23)^2+Ka_S1*10^(-K23)+Ka_S1*Ka_S2)-Ntot-K_w/10^(-K23)-Profile!C23*(10^(-K23)+2*K_HSO4)/(10^(-K23)+K_HSO4))&gt;0,1,-1)*7/2^10</f>
        <v/>
      </c>
      <c r="M23" s="9">
        <f>L23+IF((10^(-L23)+Atot*(H_NH3*(1+K_NH3*10^(-L23)/K_w))*RTL/(1+(H_NH3*(1+K_NH3*10^(-L23)/K_w))*RTL)*(K_NH3*10^(-L23)/K_w)/(1+K_NH3*10^(-L23)/K_w)-Profile!B23*(H_SO2*(1+Ka_S1/10^(-L23)+Ka_S1*Ka_S2/10^(-L23)^2))*RTL/(1+(H_SO2*(1+Ka_S1/10^(-L23)+Ka_S1*Ka_S2/10^(-L23)^2))*RTL)*(Ka_S1*10^(-L23)+2*Ka_S1*Ka_S2)/(10^(-L23)^2+Ka_S1*10^(-L23)+Ka_S1*Ka_S2)-Ntot-K_w/10^(-L23)-Profile!C23*(10^(-L23)+2*K_HSO4)/(10^(-L23)+K_HSO4))&gt;0,1,-1)*7/2^11</f>
        <v/>
      </c>
      <c r="N23" s="9">
        <f>M23+IF((10^(-M23)+Atot*(H_NH3*(1+K_NH3*10^(-M23)/K_w))*RTL/(1+(H_NH3*(1+K_NH3*10^(-M23)/K_w))*RTL)*(K_NH3*10^(-M23)/K_w)/(1+K_NH3*10^(-M23)/K_w)-Profile!B23*(H_SO2*(1+Ka_S1/10^(-M23)+Ka_S1*Ka_S2/10^(-M23)^2))*RTL/(1+(H_SO2*(1+Ka_S1/10^(-M23)+Ka_S1*Ka_S2/10^(-M23)^2))*RTL)*(Ka_S1*10^(-M23)+2*Ka_S1*Ka_S2)/(10^(-M23)^2+Ka_S1*10^(-M23)+Ka_S1*Ka_S2)-Ntot-K_w/10^(-M23)-Profile!C23*(10^(-M23)+2*K_HSO4)/(10^(-M23)+K_HSO4))&gt;0,1,-1)*7/2^12</f>
        <v/>
      </c>
      <c r="O23" s="9">
        <f>N23+IF((10^(-N23)+Atot*(H_NH3*(1+K_NH3*10^(-N23)/K_w))*RTL/(1+(H_NH3*(1+K_NH3*10^(-N23)/K_w))*RTL)*(K_NH3*10^(-N23)/K_w)/(1+K_NH3*10^(-N23)/K_w)-Profile!B23*(H_SO2*(1+Ka_S1/10^(-N23)+Ka_S1*Ka_S2/10^(-N23)^2))*RTL/(1+(H_SO2*(1+Ka_S1/10^(-N23)+Ka_S1*Ka_S2/10^(-N23)^2))*RTL)*(Ka_S1*10^(-N23)+2*Ka_S1*Ka_S2)/(10^(-N23)^2+Ka_S1*10^(-N23)+Ka_S1*Ka_S2)-Ntot-K_w/10^(-N23)-Profile!C23*(10^(-N23)+2*K_HSO4)/(10^(-N23)+K_HSO4))&gt;0,1,-1)*7/2^13</f>
        <v/>
      </c>
      <c r="P23" s="9">
        <f>O23+IF((10^(-O23)+Atot*(H_NH3*(1+K_NH3*10^(-O23)/K_w))*RTL/(1+(H_NH3*(1+K_NH3*10^(-O23)/K_w))*RTL)*(K_NH3*10^(-O23)/K_w)/(1+K_NH3*10^(-O23)/K_w)-Profile!B23*(H_SO2*(1+Ka_S1/10^(-O23)+Ka_S1*Ka_S2/10^(-O23)^2))*RTL/(1+(H_SO2*(1+Ka_S1/10^(-O23)+Ka_S1*Ka_S2/10^(-O23)^2))*RTL)*(Ka_S1*10^(-O23)+2*Ka_S1*Ka_S2)/(10^(-O23)^2+Ka_S1*10^(-O23)+Ka_S1*Ka_S2)-Ntot-K_w/10^(-O23)-Profile!C23*(10^(-O23)+2*K_HSO4)/(10^(-O23)+K_HSO4))&gt;0,1,-1)*7/2^14</f>
        <v/>
      </c>
      <c r="Q23" s="9">
        <f>P23+IF((10^(-P23)+Atot*(H_NH3*(1+K_NH3*10^(-P23)/K_w))*RTL/(1+(H_NH3*(1+K_NH3*10^(-P23)/K_w))*RTL)*(K_NH3*10^(-P23)/K_w)/(1+K_NH3*10^(-P23)/K_w)-Profile!B23*(H_SO2*(1+Ka_S1/10^(-P23)+Ka_S1*Ka_S2/10^(-P23)^2))*RTL/(1+(H_SO2*(1+Ka_S1/10^(-P23)+Ka_S1*Ka_S2/10^(-P23)^2))*RTL)*(Ka_S1*10^(-P23)+2*Ka_S1*Ka_S2)/(10^(-P23)^2+Ka_S1*10^(-P23)+Ka_S1*Ka_S2)-Ntot-K_w/10^(-P23)-Profile!C23*(10^(-P23)+2*K_HSO4)/(10^(-P23)+K_HSO4))&gt;0,1,-1)*7/2^15</f>
        <v/>
      </c>
      <c r="R23" s="9">
        <f>Q23+IF((10^(-Q23)+Atot*(H_NH3*(1+K_NH3*10^(-Q23)/K_w))*RTL/(1+(H_NH3*(1+K_NH3*10^(-Q23)/K_w))*RTL)*(K_NH3*10^(-Q23)/K_w)/(1+K_NH3*10^(-Q23)/K_w)-Profile!B23*(H_SO2*(1+Ka_S1/10^(-Q23)+Ka_S1*Ka_S2/10^(-Q23)^2))*RTL/(1+(H_SO2*(1+Ka_S1/10^(-Q23)+Ka_S1*Ka_S2/10^(-Q23)^2))*RTL)*(Ka_S1*10^(-Q23)+2*Ka_S1*Ka_S2)/(10^(-Q23)^2+Ka_S1*10^(-Q23)+Ka_S1*Ka_S2)-Ntot-K_w/10^(-Q23)-Profile!C23*(10^(-Q23)+2*K_HSO4)/(10^(-Q23)+K_HSO4))&gt;0,1,-1)*7/2^16</f>
        <v/>
      </c>
      <c r="S23" s="9">
        <f>R23+IF((10^(-R23)+Atot*(H_NH3*(1+K_NH3*10^(-R23)/K_w))*RTL/(1+(H_NH3*(1+K_NH3*10^(-R23)/K_w))*RTL)*(K_NH3*10^(-R23)/K_w)/(1+K_NH3*10^(-R23)/K_w)-Profile!B23*(H_SO2*(1+Ka_S1/10^(-R23)+Ka_S1*Ka_S2/10^(-R23)^2))*RTL/(1+(H_SO2*(1+Ka_S1/10^(-R23)+Ka_S1*Ka_S2/10^(-R23)^2))*RTL)*(Ka_S1*10^(-R23)+2*Ka_S1*Ka_S2)/(10^(-R23)^2+Ka_S1*10^(-R23)+Ka_S1*Ka_S2)-Ntot-K_w/10^(-R23)-Profile!C23*(10^(-R23)+2*K_HSO4)/(10^(-R23)+K_HSO4))&gt;0,1,-1)*7/2^17</f>
        <v/>
      </c>
      <c r="T23" s="9">
        <f>S23+IF((10^(-S23)+Atot*(H_NH3*(1+K_NH3*10^(-S23)/K_w))*RTL/(1+(H_NH3*(1+K_NH3*10^(-S23)/K_w))*RTL)*(K_NH3*10^(-S23)/K_w)/(1+K_NH3*10^(-S23)/K_w)-Profile!B23*(H_SO2*(1+Ka_S1/10^(-S23)+Ka_S1*Ka_S2/10^(-S23)^2))*RTL/(1+(H_SO2*(1+Ka_S1/10^(-S23)+Ka_S1*Ka_S2/10^(-S23)^2))*RTL)*(Ka_S1*10^(-S23)+2*Ka_S1*Ka_S2)/(10^(-S23)^2+Ka_S1*10^(-S23)+Ka_S1*Ka_S2)-Ntot-K_w/10^(-S23)-Profile!C23*(10^(-S23)+2*K_HSO4)/(10^(-S23)+K_HSO4))&gt;0,1,-1)*7/2^18</f>
        <v/>
      </c>
      <c r="U23" s="9">
        <f>T23+IF((10^(-T23)+Atot*(H_NH3*(1+K_NH3*10^(-T23)/K_w))*RTL/(1+(H_NH3*(1+K_NH3*10^(-T23)/K_w))*RTL)*(K_NH3*10^(-T23)/K_w)/(1+K_NH3*10^(-T23)/K_w)-Profile!B23*(H_SO2*(1+Ka_S1/10^(-T23)+Ka_S1*Ka_S2/10^(-T23)^2))*RTL/(1+(H_SO2*(1+Ka_S1/10^(-T23)+Ka_S1*Ka_S2/10^(-T23)^2))*RTL)*(Ka_S1*10^(-T23)+2*Ka_S1*Ka_S2)/(10^(-T23)^2+Ka_S1*10^(-T23)+Ka_S1*Ka_S2)-Ntot-K_w/10^(-T23)-Profile!C23*(10^(-T23)+2*K_HSO4)/(10^(-T23)+K_HSO4))&gt;0,1,-1)*7/2^19</f>
        <v/>
      </c>
      <c r="V23" s="9">
        <f>U23+IF((10^(-U23)+Atot*(H_NH3*(1+K_NH3*10^(-U23)/K_w))*RTL/(1+(H_NH3*(1+K_NH3*10^(-U23)/K_w))*RTL)*(K_NH3*10^(-U23)/K_w)/(1+K_NH3*10^(-U23)/K_w)-Profile!B23*(H_SO2*(1+Ka_S1/10^(-U23)+Ka_S1*Ka_S2/10^(-U23)^2))*RTL/(1+(H_SO2*(1+Ka_S1/10^(-U23)+Ka_S1*Ka_S2/10^(-U23)^2))*RTL)*(Ka_S1*10^(-U23)+2*Ka_S1*Ka_S2)/(10^(-U23)^2+Ka_S1*10^(-U23)+Ka_S1*Ka_S2)-Ntot-K_w/10^(-U23)-Profile!C23*(10^(-U23)+2*K_HSO4)/(10^(-U23)+K_HSO4))&gt;0,1,-1)*7/2^20</f>
        <v/>
      </c>
      <c r="W23" s="9">
        <f>V23+IF((10^(-V23)+Atot*(H_NH3*(1+K_NH3*10^(-V23)/K_w))*RTL/(1+(H_NH3*(1+K_NH3*10^(-V23)/K_w))*RTL)*(K_NH3*10^(-V23)/K_w)/(1+K_NH3*10^(-V23)/K_w)-Profile!B23*(H_SO2*(1+Ka_S1/10^(-V23)+Ka_S1*Ka_S2/10^(-V23)^2))*RTL/(1+(H_SO2*(1+Ka_S1/10^(-V23)+Ka_S1*Ka_S2/10^(-V23)^2))*RTL)*(Ka_S1*10^(-V23)+2*Ka_S1*Ka_S2)/(10^(-V23)^2+Ka_S1*10^(-V23)+Ka_S1*Ka_S2)-Ntot-K_w/10^(-V23)-Profile!C23*(10^(-V23)+2*K_HSO4)/(10^(-V23)+K_HSO4))&gt;0,1,-1)*7/2^21</f>
        <v/>
      </c>
      <c r="X23" s="9">
        <f>W23+IF((10^(-W23)+Atot*(H_NH3*(1+K_NH3*10^(-W23)/K_w))*RTL/(1+(H_NH3*(1+K_NH3*10^(-W23)/K_w))*RTL)*(K_NH3*10^(-W23)/K_w)/(1+K_NH3*10^(-W23)/K_w)-Profile!B23*(H_SO2*(1+Ka_S1/10^(-W23)+Ka_S1*Ka_S2/10^(-W23)^2))*RTL/(1+(H_SO2*(1+Ka_S1/10^(-W23)+Ka_S1*Ka_S2/10^(-W23)^2))*RTL)*(Ka_S1*10^(-W23)+2*Ka_S1*Ka_S2)/(10^(-W23)^2+Ka_S1*10^(-W23)+Ka_S1*Ka_S2)-Ntot-K_w/10^(-W23)-Profile!C23*(10^(-W23)+2*K_HSO4)/(10^(-W23)+K_HSO4))&gt;0,1,-1)*7/2^22</f>
        <v/>
      </c>
      <c r="Y23" s="9">
        <f>X23+IF((10^(-X23)+Atot*(H_NH3*(1+K_NH3*10^(-X23)/K_w))*RTL/(1+(H_NH3*(1+K_NH3*10^(-X23)/K_w))*RTL)*(K_NH3*10^(-X23)/K_w)/(1+K_NH3*10^(-X23)/K_w)-Profile!B23*(H_SO2*(1+Ka_S1/10^(-X23)+Ka_S1*Ka_S2/10^(-X23)^2))*RTL/(1+(H_SO2*(1+Ka_S1/10^(-X23)+Ka_S1*Ka_S2/10^(-X23)^2))*RTL)*(Ka_S1*10^(-X23)+2*Ka_S1*Ka_S2)/(10^(-X23)^2+Ka_S1*10^(-X23)+Ka_S1*Ka_S2)-Ntot-K_w/10^(-X23)-Profile!C23*(10^(-X23)+2*K_HSO4)/(10^(-X23)+K_HSO4))&gt;0,1,-1)*7/2^23</f>
        <v/>
      </c>
      <c r="Z23" s="9">
        <f>Y23+IF((10^(-Y23)+Atot*(H_NH3*(1+K_NH3*10^(-Y23)/K_w))*RTL/(1+(H_NH3*(1+K_NH3*10^(-Y23)/K_w))*RTL)*(K_NH3*10^(-Y23)/K_w)/(1+K_NH3*10^(-Y23)/K_w)-Profile!B23*(H_SO2*(1+Ka_S1/10^(-Y23)+Ka_S1*Ka_S2/10^(-Y23)^2))*RTL/(1+(H_SO2*(1+Ka_S1/10^(-Y23)+Ka_S1*Ka_S2/10^(-Y23)^2))*RTL)*(Ka_S1*10^(-Y23)+2*Ka_S1*Ka_S2)/(10^(-Y23)^2+Ka_S1*10^(-Y23)+Ka_S1*Ka_S2)-Ntot-K_w/10^(-Y23)-Profile!C23*(10^(-Y23)+2*K_HSO4)/(10^(-Y23)+K_HSO4))&gt;0,1,-1)*7/2^24</f>
        <v/>
      </c>
      <c r="AA23" s="9">
        <f>Z23+IF((10^(-Z23)+Atot*(H_NH3*(1+K_NH3*10^(-Z23)/K_w))*RTL/(1+(H_NH3*(1+K_NH3*10^(-Z23)/K_w))*RTL)*(K_NH3*10^(-Z23)/K_w)/(1+K_NH3*10^(-Z23)/K_w)-Profile!B23*(H_SO2*(1+Ka_S1/10^(-Z23)+Ka_S1*Ka_S2/10^(-Z23)^2))*RTL/(1+(H_SO2*(1+Ka_S1/10^(-Z23)+Ka_S1*Ka_S2/10^(-Z23)^2))*RTL)*(Ka_S1*10^(-Z23)+2*Ka_S1*Ka_S2)/(10^(-Z23)^2+Ka_S1*10^(-Z23)+Ka_S1*Ka_S2)-Ntot-K_w/10^(-Z23)-Profile!C23*(10^(-Z23)+2*K_HSO4)/(10^(-Z23)+K_HSO4))&gt;0,1,-1)*7/2^25</f>
        <v/>
      </c>
      <c r="AB23" s="9">
        <f>AA23+IF((10^(-AA23)+Atot*(H_NH3*(1+K_NH3*10^(-AA23)/K_w))*RTL/(1+(H_NH3*(1+K_NH3*10^(-AA23)/K_w))*RTL)*(K_NH3*10^(-AA23)/K_w)/(1+K_NH3*10^(-AA23)/K_w)-Profile!B23*(H_SO2*(1+Ka_S1/10^(-AA23)+Ka_S1*Ka_S2/10^(-AA23)^2))*RTL/(1+(H_SO2*(1+Ka_S1/10^(-AA23)+Ka_S1*Ka_S2/10^(-AA23)^2))*RTL)*(Ka_S1*10^(-AA23)+2*Ka_S1*Ka_S2)/(10^(-AA23)^2+Ka_S1*10^(-AA23)+Ka_S1*Ka_S2)-Ntot-K_w/10^(-AA23)-Profile!C23*(10^(-AA23)+2*K_HSO4)/(10^(-AA23)+K_HSO4))&gt;0,1,-1)*7/2^26</f>
        <v/>
      </c>
      <c r="AC23" s="9">
        <f>AB23+IF((10^(-AB23)+Atot*(H_NH3*(1+K_NH3*10^(-AB23)/K_w))*RTL/(1+(H_NH3*(1+K_NH3*10^(-AB23)/K_w))*RTL)*(K_NH3*10^(-AB23)/K_w)/(1+K_NH3*10^(-AB23)/K_w)-Profile!B23*(H_SO2*(1+Ka_S1/10^(-AB23)+Ka_S1*Ka_S2/10^(-AB23)^2))*RTL/(1+(H_SO2*(1+Ka_S1/10^(-AB23)+Ka_S1*Ka_S2/10^(-AB23)^2))*RTL)*(Ka_S1*10^(-AB23)+2*Ka_S1*Ka_S2)/(10^(-AB23)^2+Ka_S1*10^(-AB23)+Ka_S1*Ka_S2)-Ntot-K_w/10^(-AB23)-Profile!C23*(10^(-AB23)+2*K_HSO4)/(10^(-AB23)+K_HSO4))&gt;0,1,-1)*7/2^27</f>
        <v/>
      </c>
      <c r="AD23" s="9">
        <f>AC23+IF((10^(-AC23)+Atot*(H_NH3*(1+K_NH3*10^(-AC23)/K_w))*RTL/(1+(H_NH3*(1+K_NH3*10^(-AC23)/K_w))*RTL)*(K_NH3*10^(-AC23)/K_w)/(1+K_NH3*10^(-AC23)/K_w)-Profile!B23*(H_SO2*(1+Ka_S1/10^(-AC23)+Ka_S1*Ka_S2/10^(-AC23)^2))*RTL/(1+(H_SO2*(1+Ka_S1/10^(-AC23)+Ka_S1*Ka_S2/10^(-AC23)^2))*RTL)*(Ka_S1*10^(-AC23)+2*Ka_S1*Ka_S2)/(10^(-AC23)^2+Ka_S1*10^(-AC23)+Ka_S1*Ka_S2)-Ntot-K_w/10^(-AC23)-Profile!C23*(10^(-AC23)+2*K_HSO4)/(10^(-AC23)+K_HSO4))&gt;0,1,-1)*7/2^28</f>
        <v/>
      </c>
      <c r="AE23" s="9">
        <f>AD23+IF((10^(-AD23)+Atot*(H_NH3*(1+K_NH3*10^(-AD23)/K_w))*RTL/(1+(H_NH3*(1+K_NH3*10^(-AD23)/K_w))*RTL)*(K_NH3*10^(-AD23)/K_w)/(1+K_NH3*10^(-AD23)/K_w)-Profile!B23*(H_SO2*(1+Ka_S1/10^(-AD23)+Ka_S1*Ka_S2/10^(-AD23)^2))*RTL/(1+(H_SO2*(1+Ka_S1/10^(-AD23)+Ka_S1*Ka_S2/10^(-AD23)^2))*RTL)*(Ka_S1*10^(-AD23)+2*Ka_S1*Ka_S2)/(10^(-AD23)^2+Ka_S1*10^(-AD23)+Ka_S1*Ka_S2)-Ntot-K_w/10^(-AD23)-Profile!C23*(10^(-AD23)+2*K_HSO4)/(10^(-AD23)+K_HSO4))&gt;0,1,-1)*7/2^29</f>
        <v/>
      </c>
      <c r="AF23" s="9">
        <f>AE23+IF((10^(-AE23)+Atot*(H_NH3*(1+K_NH3*10^(-AE23)/K_w))*RTL/(1+(H_NH3*(1+K_NH3*10^(-AE23)/K_w))*RTL)*(K_NH3*10^(-AE23)/K_w)/(1+K_NH3*10^(-AE23)/K_w)-Profile!B23*(H_SO2*(1+Ka_S1/10^(-AE23)+Ka_S1*Ka_S2/10^(-AE23)^2))*RTL/(1+(H_SO2*(1+Ka_S1/10^(-AE23)+Ka_S1*Ka_S2/10^(-AE23)^2))*RTL)*(Ka_S1*10^(-AE23)+2*Ka_S1*Ka_S2)/(10^(-AE23)^2+Ka_S1*10^(-AE23)+Ka_S1*Ka_S2)-Ntot-K_w/10^(-AE23)-Profile!C23*(10^(-AE23)+2*K_HSO4)/(10^(-AE23)+K_HSO4))&gt;0,1,-1)*7/2^30</f>
        <v/>
      </c>
      <c r="AG23" s="9">
        <f>AF23+IF((10^(-AF23)+Atot*(H_NH3*(1+K_NH3*10^(-AF23)/K_w))*RTL/(1+(H_NH3*(1+K_NH3*10^(-AF23)/K_w))*RTL)*(K_NH3*10^(-AF23)/K_w)/(1+K_NH3*10^(-AF23)/K_w)-Profile!B23*(H_SO2*(1+Ka_S1/10^(-AF23)+Ka_S1*Ka_S2/10^(-AF23)^2))*RTL/(1+(H_SO2*(1+Ka_S1/10^(-AF23)+Ka_S1*Ka_S2/10^(-AF23)^2))*RTL)*(Ka_S1*10^(-AF23)+2*Ka_S1*Ka_S2)/(10^(-AF23)^2+Ka_S1*10^(-AF23)+Ka_S1*Ka_S2)-Ntot-K_w/10^(-AF23)-Profile!C23*(10^(-AF23)+2*K_HSO4)/(10^(-AF23)+K_HSO4))&gt;0,1,-1)*7/2^31</f>
        <v/>
      </c>
      <c r="AH23" s="9">
        <f>AG23+IF((10^(-AG23)+Atot*(H_NH3*(1+K_NH3*10^(-AG23)/K_w))*RTL/(1+(H_NH3*(1+K_NH3*10^(-AG23)/K_w))*RTL)*(K_NH3*10^(-AG23)/K_w)/(1+K_NH3*10^(-AG23)/K_w)-Profile!B23*(H_SO2*(1+Ka_S1/10^(-AG23)+Ka_S1*Ka_S2/10^(-AG23)^2))*RTL/(1+(H_SO2*(1+Ka_S1/10^(-AG23)+Ka_S1*Ka_S2/10^(-AG23)^2))*RTL)*(Ka_S1*10^(-AG23)+2*Ka_S1*Ka_S2)/(10^(-AG23)^2+Ka_S1*10^(-AG23)+Ka_S1*Ka_S2)-Ntot-K_w/10^(-AG23)-Profile!C23*(10^(-AG23)+2*K_HSO4)/(10^(-AG23)+K_HSO4))&gt;0,1,-1)*7/2^32</f>
        <v/>
      </c>
      <c r="AI23" s="9">
        <f>AH23+IF((10^(-AH23)+Atot*(H_NH3*(1+K_NH3*10^(-AH23)/K_w))*RTL/(1+(H_NH3*(1+K_NH3*10^(-AH23)/K_w))*RTL)*(K_NH3*10^(-AH23)/K_w)/(1+K_NH3*10^(-AH23)/K_w)-Profile!B23*(H_SO2*(1+Ka_S1/10^(-AH23)+Ka_S1*Ka_S2/10^(-AH23)^2))*RTL/(1+(H_SO2*(1+Ka_S1/10^(-AH23)+Ka_S1*Ka_S2/10^(-AH23)^2))*RTL)*(Ka_S1*10^(-AH23)+2*Ka_S1*Ka_S2)/(10^(-AH23)^2+Ka_S1*10^(-AH23)+Ka_S1*Ka_S2)-Ntot-K_w/10^(-AH23)-Profile!C23*(10^(-AH23)+2*K_HSO4)/(10^(-AH23)+K_HSO4))&gt;0,1,-1)*7/2^33</f>
        <v/>
      </c>
      <c r="AJ23" s="9">
        <f>AI23+IF((10^(-AI23)+Atot*(H_NH3*(1+K_NH3*10^(-AI23)/K_w))*RTL/(1+(H_NH3*(1+K_NH3*10^(-AI23)/K_w))*RTL)*(K_NH3*10^(-AI23)/K_w)/(1+K_NH3*10^(-AI23)/K_w)-Profile!B23*(H_SO2*(1+Ka_S1/10^(-AI23)+Ka_S1*Ka_S2/10^(-AI23)^2))*RTL/(1+(H_SO2*(1+Ka_S1/10^(-AI23)+Ka_S1*Ka_S2/10^(-AI23)^2))*RTL)*(Ka_S1*10^(-AI23)+2*Ka_S1*Ka_S2)/(10^(-AI23)^2+Ka_S1*10^(-AI23)+Ka_S1*Ka_S2)-Ntot-K_w/10^(-AI23)-Profile!C23*(10^(-AI23)+2*K_HSO4)/(10^(-AI23)+K_HSO4))&gt;0,1,-1)*7/2^34</f>
        <v/>
      </c>
      <c r="AK23" s="9">
        <f>AJ23+IF((10^(-AJ23)+Atot*(H_NH3*(1+K_NH3*10^(-AJ23)/K_w))*RTL/(1+(H_NH3*(1+K_NH3*10^(-AJ23)/K_w))*RTL)*(K_NH3*10^(-AJ23)/K_w)/(1+K_NH3*10^(-AJ23)/K_w)-Profile!B23*(H_SO2*(1+Ka_S1/10^(-AJ23)+Ka_S1*Ka_S2/10^(-AJ23)^2))*RTL/(1+(H_SO2*(1+Ka_S1/10^(-AJ23)+Ka_S1*Ka_S2/10^(-AJ23)^2))*RTL)*(Ka_S1*10^(-AJ23)+2*Ka_S1*Ka_S2)/(10^(-AJ23)^2+Ka_S1*10^(-AJ23)+Ka_S1*Ka_S2)-Ntot-K_w/10^(-AJ23)-Profile!C23*(10^(-AJ23)+2*K_HSO4)/(10^(-AJ23)+K_HSO4))&gt;0,1,-1)*7/2^35</f>
        <v/>
      </c>
      <c r="AL23" s="9">
        <f>AK23+IF((10^(-AK23)+Atot*(H_NH3*(1+K_NH3*10^(-AK23)/K_w))*RTL/(1+(H_NH3*(1+K_NH3*10^(-AK23)/K_w))*RTL)*(K_NH3*10^(-AK23)/K_w)/(1+K_NH3*10^(-AK23)/K_w)-Profile!B23*(H_SO2*(1+Ka_S1/10^(-AK23)+Ka_S1*Ka_S2/10^(-AK23)^2))*RTL/(1+(H_SO2*(1+Ka_S1/10^(-AK23)+Ka_S1*Ka_S2/10^(-AK23)^2))*RTL)*(Ka_S1*10^(-AK23)+2*Ka_S1*Ka_S2)/(10^(-AK23)^2+Ka_S1*10^(-AK23)+Ka_S1*Ka_S2)-Ntot-K_w/10^(-AK23)-Profile!C23*(10^(-AK23)+2*K_HSO4)/(10^(-AK23)+K_HSO4))&gt;0,1,-1)*7/2^36</f>
        <v/>
      </c>
    </row>
    <row r="24">
      <c r="A24">
        <f>Profile!A24</f>
        <v/>
      </c>
      <c r="B24" t="n">
        <v>7</v>
      </c>
      <c r="C24" s="9">
        <f>B24+IF((10^(-B24)+Atot*(H_NH3*(1+K_NH3*10^(-B24)/K_w))*RTL/(1+(H_NH3*(1+K_NH3*10^(-B24)/K_w))*RTL)*(K_NH3*10^(-B24)/K_w)/(1+K_NH3*10^(-B24)/K_w)-Profile!B24*(H_SO2*(1+Ka_S1/10^(-B24)+Ka_S1*Ka_S2/10^(-B24)^2))*RTL/(1+(H_SO2*(1+Ka_S1/10^(-B24)+Ka_S1*Ka_S2/10^(-B24)^2))*RTL)*(Ka_S1*10^(-B24)+2*Ka_S1*Ka_S2)/(10^(-B24)^2+Ka_S1*10^(-B24)+Ka_S1*Ka_S2)-Ntot-K_w/10^(-B24)-Profile!C24*(10^(-B24)+2*K_HSO4)/(10^(-B24)+K_HSO4))&gt;0,1,-1)*7/2^1</f>
        <v/>
      </c>
      <c r="D24" s="9">
        <f>C24+IF((10^(-C24)+Atot*(H_NH3*(1+K_NH3*10^(-C24)/K_w))*RTL/(1+(H_NH3*(1+K_NH3*10^(-C24)/K_w))*RTL)*(K_NH3*10^(-C24)/K_w)/(1+K_NH3*10^(-C24)/K_w)-Profile!B24*(H_SO2*(1+Ka_S1/10^(-C24)+Ka_S1*Ka_S2/10^(-C24)^2))*RTL/(1+(H_SO2*(1+Ka_S1/10^(-C24)+Ka_S1*Ka_S2/10^(-C24)^2))*RTL)*(Ka_S1*10^(-C24)+2*Ka_S1*Ka_S2)/(10^(-C24)^2+Ka_S1*10^(-C24)+Ka_S1*Ka_S2)-Ntot-K_w/10^(-C24)-Profile!C24*(10^(-C24)+2*K_HSO4)/(10^(-C24)+K_HSO4))&gt;0,1,-1)*7/2^2</f>
        <v/>
      </c>
      <c r="E24" s="9">
        <f>D24+IF((10^(-D24)+Atot*(H_NH3*(1+K_NH3*10^(-D24)/K_w))*RTL/(1+(H_NH3*(1+K_NH3*10^(-D24)/K_w))*RTL)*(K_NH3*10^(-D24)/K_w)/(1+K_NH3*10^(-D24)/K_w)-Profile!B24*(H_SO2*(1+Ka_S1/10^(-D24)+Ka_S1*Ka_S2/10^(-D24)^2))*RTL/(1+(H_SO2*(1+Ka_S1/10^(-D24)+Ka_S1*Ka_S2/10^(-D24)^2))*RTL)*(Ka_S1*10^(-D24)+2*Ka_S1*Ka_S2)/(10^(-D24)^2+Ka_S1*10^(-D24)+Ka_S1*Ka_S2)-Ntot-K_w/10^(-D24)-Profile!C24*(10^(-D24)+2*K_HSO4)/(10^(-D24)+K_HSO4))&gt;0,1,-1)*7/2^3</f>
        <v/>
      </c>
      <c r="F24" s="9">
        <f>E24+IF((10^(-E24)+Atot*(H_NH3*(1+K_NH3*10^(-E24)/K_w))*RTL/(1+(H_NH3*(1+K_NH3*10^(-E24)/K_w))*RTL)*(K_NH3*10^(-E24)/K_w)/(1+K_NH3*10^(-E24)/K_w)-Profile!B24*(H_SO2*(1+Ka_S1/10^(-E24)+Ka_S1*Ka_S2/10^(-E24)^2))*RTL/(1+(H_SO2*(1+Ka_S1/10^(-E24)+Ka_S1*Ka_S2/10^(-E24)^2))*RTL)*(Ka_S1*10^(-E24)+2*Ka_S1*Ka_S2)/(10^(-E24)^2+Ka_S1*10^(-E24)+Ka_S1*Ka_S2)-Ntot-K_w/10^(-E24)-Profile!C24*(10^(-E24)+2*K_HSO4)/(10^(-E24)+K_HSO4))&gt;0,1,-1)*7/2^4</f>
        <v/>
      </c>
      <c r="G24" s="9">
        <f>F24+IF((10^(-F24)+Atot*(H_NH3*(1+K_NH3*10^(-F24)/K_w))*RTL/(1+(H_NH3*(1+K_NH3*10^(-F24)/K_w))*RTL)*(K_NH3*10^(-F24)/K_w)/(1+K_NH3*10^(-F24)/K_w)-Profile!B24*(H_SO2*(1+Ka_S1/10^(-F24)+Ka_S1*Ka_S2/10^(-F24)^2))*RTL/(1+(H_SO2*(1+Ka_S1/10^(-F24)+Ka_S1*Ka_S2/10^(-F24)^2))*RTL)*(Ka_S1*10^(-F24)+2*Ka_S1*Ka_S2)/(10^(-F24)^2+Ka_S1*10^(-F24)+Ka_S1*Ka_S2)-Ntot-K_w/10^(-F24)-Profile!C24*(10^(-F24)+2*K_HSO4)/(10^(-F24)+K_HSO4))&gt;0,1,-1)*7/2^5</f>
        <v/>
      </c>
      <c r="H24" s="9">
        <f>G24+IF((10^(-G24)+Atot*(H_NH3*(1+K_NH3*10^(-G24)/K_w))*RTL/(1+(H_NH3*(1+K_NH3*10^(-G24)/K_w))*RTL)*(K_NH3*10^(-G24)/K_w)/(1+K_NH3*10^(-G24)/K_w)-Profile!B24*(H_SO2*(1+Ka_S1/10^(-G24)+Ka_S1*Ka_S2/10^(-G24)^2))*RTL/(1+(H_SO2*(1+Ka_S1/10^(-G24)+Ka_S1*Ka_S2/10^(-G24)^2))*RTL)*(Ka_S1*10^(-G24)+2*Ka_S1*Ka_S2)/(10^(-G24)^2+Ka_S1*10^(-G24)+Ka_S1*Ka_S2)-Ntot-K_w/10^(-G24)-Profile!C24*(10^(-G24)+2*K_HSO4)/(10^(-G24)+K_HSO4))&gt;0,1,-1)*7/2^6</f>
        <v/>
      </c>
      <c r="I24" s="9">
        <f>H24+IF((10^(-H24)+Atot*(H_NH3*(1+K_NH3*10^(-H24)/K_w))*RTL/(1+(H_NH3*(1+K_NH3*10^(-H24)/K_w))*RTL)*(K_NH3*10^(-H24)/K_w)/(1+K_NH3*10^(-H24)/K_w)-Profile!B24*(H_SO2*(1+Ka_S1/10^(-H24)+Ka_S1*Ka_S2/10^(-H24)^2))*RTL/(1+(H_SO2*(1+Ka_S1/10^(-H24)+Ka_S1*Ka_S2/10^(-H24)^2))*RTL)*(Ka_S1*10^(-H24)+2*Ka_S1*Ka_S2)/(10^(-H24)^2+Ka_S1*10^(-H24)+Ka_S1*Ka_S2)-Ntot-K_w/10^(-H24)-Profile!C24*(10^(-H24)+2*K_HSO4)/(10^(-H24)+K_HSO4))&gt;0,1,-1)*7/2^7</f>
        <v/>
      </c>
      <c r="J24" s="9">
        <f>I24+IF((10^(-I24)+Atot*(H_NH3*(1+K_NH3*10^(-I24)/K_w))*RTL/(1+(H_NH3*(1+K_NH3*10^(-I24)/K_w))*RTL)*(K_NH3*10^(-I24)/K_w)/(1+K_NH3*10^(-I24)/K_w)-Profile!B24*(H_SO2*(1+Ka_S1/10^(-I24)+Ka_S1*Ka_S2/10^(-I24)^2))*RTL/(1+(H_SO2*(1+Ka_S1/10^(-I24)+Ka_S1*Ka_S2/10^(-I24)^2))*RTL)*(Ka_S1*10^(-I24)+2*Ka_S1*Ka_S2)/(10^(-I24)^2+Ka_S1*10^(-I24)+Ka_S1*Ka_S2)-Ntot-K_w/10^(-I24)-Profile!C24*(10^(-I24)+2*K_HSO4)/(10^(-I24)+K_HSO4))&gt;0,1,-1)*7/2^8</f>
        <v/>
      </c>
      <c r="K24" s="9">
        <f>J24+IF((10^(-J24)+Atot*(H_NH3*(1+K_NH3*10^(-J24)/K_w))*RTL/(1+(H_NH3*(1+K_NH3*10^(-J24)/K_w))*RTL)*(K_NH3*10^(-J24)/K_w)/(1+K_NH3*10^(-J24)/K_w)-Profile!B24*(H_SO2*(1+Ka_S1/10^(-J24)+Ka_S1*Ka_S2/10^(-J24)^2))*RTL/(1+(H_SO2*(1+Ka_S1/10^(-J24)+Ka_S1*Ka_S2/10^(-J24)^2))*RTL)*(Ka_S1*10^(-J24)+2*Ka_S1*Ka_S2)/(10^(-J24)^2+Ka_S1*10^(-J24)+Ka_S1*Ka_S2)-Ntot-K_w/10^(-J24)-Profile!C24*(10^(-J24)+2*K_HSO4)/(10^(-J24)+K_HSO4))&gt;0,1,-1)*7/2^9</f>
        <v/>
      </c>
      <c r="L24" s="9">
        <f>K24+IF((10^(-K24)+Atot*(H_NH3*(1+K_NH3*10^(-K24)/K_w))*RTL/(1+(H_NH3*(1+K_NH3*10^(-K24)/K_w))*RTL)*(K_NH3*10^(-K24)/K_w)/(1+K_NH3*10^(-K24)/K_w)-Profile!B24*(H_SO2*(1+Ka_S1/10^(-K24)+Ka_S1*Ka_S2/10^(-K24)^2))*RTL/(1+(H_SO2*(1+Ka_S1/10^(-K24)+Ka_S1*Ka_S2/10^(-K24)^2))*RTL)*(Ka_S1*10^(-K24)+2*Ka_S1*Ka_S2)/(10^(-K24)^2+Ka_S1*10^(-K24)+Ka_S1*Ka_S2)-Ntot-K_w/10^(-K24)-Profile!C24*(10^(-K24)+2*K_HSO4)/(10^(-K24)+K_HSO4))&gt;0,1,-1)*7/2^10</f>
        <v/>
      </c>
      <c r="M24" s="9">
        <f>L24+IF((10^(-L24)+Atot*(H_NH3*(1+K_NH3*10^(-L24)/K_w))*RTL/(1+(H_NH3*(1+K_NH3*10^(-L24)/K_w))*RTL)*(K_NH3*10^(-L24)/K_w)/(1+K_NH3*10^(-L24)/K_w)-Profile!B24*(H_SO2*(1+Ka_S1/10^(-L24)+Ka_S1*Ka_S2/10^(-L24)^2))*RTL/(1+(H_SO2*(1+Ka_S1/10^(-L24)+Ka_S1*Ka_S2/10^(-L24)^2))*RTL)*(Ka_S1*10^(-L24)+2*Ka_S1*Ka_S2)/(10^(-L24)^2+Ka_S1*10^(-L24)+Ka_S1*Ka_S2)-Ntot-K_w/10^(-L24)-Profile!C24*(10^(-L24)+2*K_HSO4)/(10^(-L24)+K_HSO4))&gt;0,1,-1)*7/2^11</f>
        <v/>
      </c>
      <c r="N24" s="9">
        <f>M24+IF((10^(-M24)+Atot*(H_NH3*(1+K_NH3*10^(-M24)/K_w))*RTL/(1+(H_NH3*(1+K_NH3*10^(-M24)/K_w))*RTL)*(K_NH3*10^(-M24)/K_w)/(1+K_NH3*10^(-M24)/K_w)-Profile!B24*(H_SO2*(1+Ka_S1/10^(-M24)+Ka_S1*Ka_S2/10^(-M24)^2))*RTL/(1+(H_SO2*(1+Ka_S1/10^(-M24)+Ka_S1*Ka_S2/10^(-M24)^2))*RTL)*(Ka_S1*10^(-M24)+2*Ka_S1*Ka_S2)/(10^(-M24)^2+Ka_S1*10^(-M24)+Ka_S1*Ka_S2)-Ntot-K_w/10^(-M24)-Profile!C24*(10^(-M24)+2*K_HSO4)/(10^(-M24)+K_HSO4))&gt;0,1,-1)*7/2^12</f>
        <v/>
      </c>
      <c r="O24" s="9">
        <f>N24+IF((10^(-N24)+Atot*(H_NH3*(1+K_NH3*10^(-N24)/K_w))*RTL/(1+(H_NH3*(1+K_NH3*10^(-N24)/K_w))*RTL)*(K_NH3*10^(-N24)/K_w)/(1+K_NH3*10^(-N24)/K_w)-Profile!B24*(H_SO2*(1+Ka_S1/10^(-N24)+Ka_S1*Ka_S2/10^(-N24)^2))*RTL/(1+(H_SO2*(1+Ka_S1/10^(-N24)+Ka_S1*Ka_S2/10^(-N24)^2))*RTL)*(Ka_S1*10^(-N24)+2*Ka_S1*Ka_S2)/(10^(-N24)^2+Ka_S1*10^(-N24)+Ka_S1*Ka_S2)-Ntot-K_w/10^(-N24)-Profile!C24*(10^(-N24)+2*K_HSO4)/(10^(-N24)+K_HSO4))&gt;0,1,-1)*7/2^13</f>
        <v/>
      </c>
      <c r="P24" s="9">
        <f>O24+IF((10^(-O24)+Atot*(H_NH3*(1+K_NH3*10^(-O24)/K_w))*RTL/(1+(H_NH3*(1+K_NH3*10^(-O24)/K_w))*RTL)*(K_NH3*10^(-O24)/K_w)/(1+K_NH3*10^(-O24)/K_w)-Profile!B24*(H_SO2*(1+Ka_S1/10^(-O24)+Ka_S1*Ka_S2/10^(-O24)^2))*RTL/(1+(H_SO2*(1+Ka_S1/10^(-O24)+Ka_S1*Ka_S2/10^(-O24)^2))*RTL)*(Ka_S1*10^(-O24)+2*Ka_S1*Ka_S2)/(10^(-O24)^2+Ka_S1*10^(-O24)+Ka_S1*Ka_S2)-Ntot-K_w/10^(-O24)-Profile!C24*(10^(-O24)+2*K_HSO4)/(10^(-O24)+K_HSO4))&gt;0,1,-1)*7/2^14</f>
        <v/>
      </c>
      <c r="Q24" s="9">
        <f>P24+IF((10^(-P24)+Atot*(H_NH3*(1+K_NH3*10^(-P24)/K_w))*RTL/(1+(H_NH3*(1+K_NH3*10^(-P24)/K_w))*RTL)*(K_NH3*10^(-P24)/K_w)/(1+K_NH3*10^(-P24)/K_w)-Profile!B24*(H_SO2*(1+Ka_S1/10^(-P24)+Ka_S1*Ka_S2/10^(-P24)^2))*RTL/(1+(H_SO2*(1+Ka_S1/10^(-P24)+Ka_S1*Ka_S2/10^(-P24)^2))*RTL)*(Ka_S1*10^(-P24)+2*Ka_S1*Ka_S2)/(10^(-P24)^2+Ka_S1*10^(-P24)+Ka_S1*Ka_S2)-Ntot-K_w/10^(-P24)-Profile!C24*(10^(-P24)+2*K_HSO4)/(10^(-P24)+K_HSO4))&gt;0,1,-1)*7/2^15</f>
        <v/>
      </c>
      <c r="R24" s="9">
        <f>Q24+IF((10^(-Q24)+Atot*(H_NH3*(1+K_NH3*10^(-Q24)/K_w))*RTL/(1+(H_NH3*(1+K_NH3*10^(-Q24)/K_w))*RTL)*(K_NH3*10^(-Q24)/K_w)/(1+K_NH3*10^(-Q24)/K_w)-Profile!B24*(H_SO2*(1+Ka_S1/10^(-Q24)+Ka_S1*Ka_S2/10^(-Q24)^2))*RTL/(1+(H_SO2*(1+Ka_S1/10^(-Q24)+Ka_S1*Ka_S2/10^(-Q24)^2))*RTL)*(Ka_S1*10^(-Q24)+2*Ka_S1*Ka_S2)/(10^(-Q24)^2+Ka_S1*10^(-Q24)+Ka_S1*Ka_S2)-Ntot-K_w/10^(-Q24)-Profile!C24*(10^(-Q24)+2*K_HSO4)/(10^(-Q24)+K_HSO4))&gt;0,1,-1)*7/2^16</f>
        <v/>
      </c>
      <c r="S24" s="9">
        <f>R24+IF((10^(-R24)+Atot*(H_NH3*(1+K_NH3*10^(-R24)/K_w))*RTL/(1+(H_NH3*(1+K_NH3*10^(-R24)/K_w))*RTL)*(K_NH3*10^(-R24)/K_w)/(1+K_NH3*10^(-R24)/K_w)-Profile!B24*(H_SO2*(1+Ka_S1/10^(-R24)+Ka_S1*Ka_S2/10^(-R24)^2))*RTL/(1+(H_SO2*(1+Ka_S1/10^(-R24)+Ka_S1*Ka_S2/10^(-R24)^2))*RTL)*(Ka_S1*10^(-R24)+2*Ka_S1*Ka_S2)/(10^(-R24)^2+Ka_S1*10^(-R24)+Ka_S1*Ka_S2)-Ntot-K_w/10^(-R24)-Profile!C24*(10^(-R24)+2*K_HSO4)/(10^(-R24)+K_HSO4))&gt;0,1,-1)*7/2^17</f>
        <v/>
      </c>
      <c r="T24" s="9">
        <f>S24+IF((10^(-S24)+Atot*(H_NH3*(1+K_NH3*10^(-S24)/K_w))*RTL/(1+(H_NH3*(1+K_NH3*10^(-S24)/K_w))*RTL)*(K_NH3*10^(-S24)/K_w)/(1+K_NH3*10^(-S24)/K_w)-Profile!B24*(H_SO2*(1+Ka_S1/10^(-S24)+Ka_S1*Ka_S2/10^(-S24)^2))*RTL/(1+(H_SO2*(1+Ka_S1/10^(-S24)+Ka_S1*Ka_S2/10^(-S24)^2))*RTL)*(Ka_S1*10^(-S24)+2*Ka_S1*Ka_S2)/(10^(-S24)^2+Ka_S1*10^(-S24)+Ka_S1*Ka_S2)-Ntot-K_w/10^(-S24)-Profile!C24*(10^(-S24)+2*K_HSO4)/(10^(-S24)+K_HSO4))&gt;0,1,-1)*7/2^18</f>
        <v/>
      </c>
      <c r="U24" s="9">
        <f>T24+IF((10^(-T24)+Atot*(H_NH3*(1+K_NH3*10^(-T24)/K_w))*RTL/(1+(H_NH3*(1+K_NH3*10^(-T24)/K_w))*RTL)*(K_NH3*10^(-T24)/K_w)/(1+K_NH3*10^(-T24)/K_w)-Profile!B24*(H_SO2*(1+Ka_S1/10^(-T24)+Ka_S1*Ka_S2/10^(-T24)^2))*RTL/(1+(H_SO2*(1+Ka_S1/10^(-T24)+Ka_S1*Ka_S2/10^(-T24)^2))*RTL)*(Ka_S1*10^(-T24)+2*Ka_S1*Ka_S2)/(10^(-T24)^2+Ka_S1*10^(-T24)+Ka_S1*Ka_S2)-Ntot-K_w/10^(-T24)-Profile!C24*(10^(-T24)+2*K_HSO4)/(10^(-T24)+K_HSO4))&gt;0,1,-1)*7/2^19</f>
        <v/>
      </c>
      <c r="V24" s="9">
        <f>U24+IF((10^(-U24)+Atot*(H_NH3*(1+K_NH3*10^(-U24)/K_w))*RTL/(1+(H_NH3*(1+K_NH3*10^(-U24)/K_w))*RTL)*(K_NH3*10^(-U24)/K_w)/(1+K_NH3*10^(-U24)/K_w)-Profile!B24*(H_SO2*(1+Ka_S1/10^(-U24)+Ka_S1*Ka_S2/10^(-U24)^2))*RTL/(1+(H_SO2*(1+Ka_S1/10^(-U24)+Ka_S1*Ka_S2/10^(-U24)^2))*RTL)*(Ka_S1*10^(-U24)+2*Ka_S1*Ka_S2)/(10^(-U24)^2+Ka_S1*10^(-U24)+Ka_S1*Ka_S2)-Ntot-K_w/10^(-U24)-Profile!C24*(10^(-U24)+2*K_HSO4)/(10^(-U24)+K_HSO4))&gt;0,1,-1)*7/2^20</f>
        <v/>
      </c>
      <c r="W24" s="9">
        <f>V24+IF((10^(-V24)+Atot*(H_NH3*(1+K_NH3*10^(-V24)/K_w))*RTL/(1+(H_NH3*(1+K_NH3*10^(-V24)/K_w))*RTL)*(K_NH3*10^(-V24)/K_w)/(1+K_NH3*10^(-V24)/K_w)-Profile!B24*(H_SO2*(1+Ka_S1/10^(-V24)+Ka_S1*Ka_S2/10^(-V24)^2))*RTL/(1+(H_SO2*(1+Ka_S1/10^(-V24)+Ka_S1*Ka_S2/10^(-V24)^2))*RTL)*(Ka_S1*10^(-V24)+2*Ka_S1*Ka_S2)/(10^(-V24)^2+Ka_S1*10^(-V24)+Ka_S1*Ka_S2)-Ntot-K_w/10^(-V24)-Profile!C24*(10^(-V24)+2*K_HSO4)/(10^(-V24)+K_HSO4))&gt;0,1,-1)*7/2^21</f>
        <v/>
      </c>
      <c r="X24" s="9">
        <f>W24+IF((10^(-W24)+Atot*(H_NH3*(1+K_NH3*10^(-W24)/K_w))*RTL/(1+(H_NH3*(1+K_NH3*10^(-W24)/K_w))*RTL)*(K_NH3*10^(-W24)/K_w)/(1+K_NH3*10^(-W24)/K_w)-Profile!B24*(H_SO2*(1+Ka_S1/10^(-W24)+Ka_S1*Ka_S2/10^(-W24)^2))*RTL/(1+(H_SO2*(1+Ka_S1/10^(-W24)+Ka_S1*Ka_S2/10^(-W24)^2))*RTL)*(Ka_S1*10^(-W24)+2*Ka_S1*Ka_S2)/(10^(-W24)^2+Ka_S1*10^(-W24)+Ka_S1*Ka_S2)-Ntot-K_w/10^(-W24)-Profile!C24*(10^(-W24)+2*K_HSO4)/(10^(-W24)+K_HSO4))&gt;0,1,-1)*7/2^22</f>
        <v/>
      </c>
      <c r="Y24" s="9">
        <f>X24+IF((10^(-X24)+Atot*(H_NH3*(1+K_NH3*10^(-X24)/K_w))*RTL/(1+(H_NH3*(1+K_NH3*10^(-X24)/K_w))*RTL)*(K_NH3*10^(-X24)/K_w)/(1+K_NH3*10^(-X24)/K_w)-Profile!B24*(H_SO2*(1+Ka_S1/10^(-X24)+Ka_S1*Ka_S2/10^(-X24)^2))*RTL/(1+(H_SO2*(1+Ka_S1/10^(-X24)+Ka_S1*Ka_S2/10^(-X24)^2))*RTL)*(Ka_S1*10^(-X24)+2*Ka_S1*Ka_S2)/(10^(-X24)^2+Ka_S1*10^(-X24)+Ka_S1*Ka_S2)-Ntot-K_w/10^(-X24)-Profile!C24*(10^(-X24)+2*K_HSO4)/(10^(-X24)+K_HSO4))&gt;0,1,-1)*7/2^23</f>
        <v/>
      </c>
      <c r="Z24" s="9">
        <f>Y24+IF((10^(-Y24)+Atot*(H_NH3*(1+K_NH3*10^(-Y24)/K_w))*RTL/(1+(H_NH3*(1+K_NH3*10^(-Y24)/K_w))*RTL)*(K_NH3*10^(-Y24)/K_w)/(1+K_NH3*10^(-Y24)/K_w)-Profile!B24*(H_SO2*(1+Ka_S1/10^(-Y24)+Ka_S1*Ka_S2/10^(-Y24)^2))*RTL/(1+(H_SO2*(1+Ka_S1/10^(-Y24)+Ka_S1*Ka_S2/10^(-Y24)^2))*RTL)*(Ka_S1*10^(-Y24)+2*Ka_S1*Ka_S2)/(10^(-Y24)^2+Ka_S1*10^(-Y24)+Ka_S1*Ka_S2)-Ntot-K_w/10^(-Y24)-Profile!C24*(10^(-Y24)+2*K_HSO4)/(10^(-Y24)+K_HSO4))&gt;0,1,-1)*7/2^24</f>
        <v/>
      </c>
      <c r="AA24" s="9">
        <f>Z24+IF((10^(-Z24)+Atot*(H_NH3*(1+K_NH3*10^(-Z24)/K_w))*RTL/(1+(H_NH3*(1+K_NH3*10^(-Z24)/K_w))*RTL)*(K_NH3*10^(-Z24)/K_w)/(1+K_NH3*10^(-Z24)/K_w)-Profile!B24*(H_SO2*(1+Ka_S1/10^(-Z24)+Ka_S1*Ka_S2/10^(-Z24)^2))*RTL/(1+(H_SO2*(1+Ka_S1/10^(-Z24)+Ka_S1*Ka_S2/10^(-Z24)^2))*RTL)*(Ka_S1*10^(-Z24)+2*Ka_S1*Ka_S2)/(10^(-Z24)^2+Ka_S1*10^(-Z24)+Ka_S1*Ka_S2)-Ntot-K_w/10^(-Z24)-Profile!C24*(10^(-Z24)+2*K_HSO4)/(10^(-Z24)+K_HSO4))&gt;0,1,-1)*7/2^25</f>
        <v/>
      </c>
      <c r="AB24" s="9">
        <f>AA24+IF((10^(-AA24)+Atot*(H_NH3*(1+K_NH3*10^(-AA24)/K_w))*RTL/(1+(H_NH3*(1+K_NH3*10^(-AA24)/K_w))*RTL)*(K_NH3*10^(-AA24)/K_w)/(1+K_NH3*10^(-AA24)/K_w)-Profile!B24*(H_SO2*(1+Ka_S1/10^(-AA24)+Ka_S1*Ka_S2/10^(-AA24)^2))*RTL/(1+(H_SO2*(1+Ka_S1/10^(-AA24)+Ka_S1*Ka_S2/10^(-AA24)^2))*RTL)*(Ka_S1*10^(-AA24)+2*Ka_S1*Ka_S2)/(10^(-AA24)^2+Ka_S1*10^(-AA24)+Ka_S1*Ka_S2)-Ntot-K_w/10^(-AA24)-Profile!C24*(10^(-AA24)+2*K_HSO4)/(10^(-AA24)+K_HSO4))&gt;0,1,-1)*7/2^26</f>
        <v/>
      </c>
      <c r="AC24" s="9">
        <f>AB24+IF((10^(-AB24)+Atot*(H_NH3*(1+K_NH3*10^(-AB24)/K_w))*RTL/(1+(H_NH3*(1+K_NH3*10^(-AB24)/K_w))*RTL)*(K_NH3*10^(-AB24)/K_w)/(1+K_NH3*10^(-AB24)/K_w)-Profile!B24*(H_SO2*(1+Ka_S1/10^(-AB24)+Ka_S1*Ka_S2/10^(-AB24)^2))*RTL/(1+(H_SO2*(1+Ka_S1/10^(-AB24)+Ka_S1*Ka_S2/10^(-AB24)^2))*RTL)*(Ka_S1*10^(-AB24)+2*Ka_S1*Ka_S2)/(10^(-AB24)^2+Ka_S1*10^(-AB24)+Ka_S1*Ka_S2)-Ntot-K_w/10^(-AB24)-Profile!C24*(10^(-AB24)+2*K_HSO4)/(10^(-AB24)+K_HSO4))&gt;0,1,-1)*7/2^27</f>
        <v/>
      </c>
      <c r="AD24" s="9">
        <f>AC24+IF((10^(-AC24)+Atot*(H_NH3*(1+K_NH3*10^(-AC24)/K_w))*RTL/(1+(H_NH3*(1+K_NH3*10^(-AC24)/K_w))*RTL)*(K_NH3*10^(-AC24)/K_w)/(1+K_NH3*10^(-AC24)/K_w)-Profile!B24*(H_SO2*(1+Ka_S1/10^(-AC24)+Ka_S1*Ka_S2/10^(-AC24)^2))*RTL/(1+(H_SO2*(1+Ka_S1/10^(-AC24)+Ka_S1*Ka_S2/10^(-AC24)^2))*RTL)*(Ka_S1*10^(-AC24)+2*Ka_S1*Ka_S2)/(10^(-AC24)^2+Ka_S1*10^(-AC24)+Ka_S1*Ka_S2)-Ntot-K_w/10^(-AC24)-Profile!C24*(10^(-AC24)+2*K_HSO4)/(10^(-AC24)+K_HSO4))&gt;0,1,-1)*7/2^28</f>
        <v/>
      </c>
      <c r="AE24" s="9">
        <f>AD24+IF((10^(-AD24)+Atot*(H_NH3*(1+K_NH3*10^(-AD24)/K_w))*RTL/(1+(H_NH3*(1+K_NH3*10^(-AD24)/K_w))*RTL)*(K_NH3*10^(-AD24)/K_w)/(1+K_NH3*10^(-AD24)/K_w)-Profile!B24*(H_SO2*(1+Ka_S1/10^(-AD24)+Ka_S1*Ka_S2/10^(-AD24)^2))*RTL/(1+(H_SO2*(1+Ka_S1/10^(-AD24)+Ka_S1*Ka_S2/10^(-AD24)^2))*RTL)*(Ka_S1*10^(-AD24)+2*Ka_S1*Ka_S2)/(10^(-AD24)^2+Ka_S1*10^(-AD24)+Ka_S1*Ka_S2)-Ntot-K_w/10^(-AD24)-Profile!C24*(10^(-AD24)+2*K_HSO4)/(10^(-AD24)+K_HSO4))&gt;0,1,-1)*7/2^29</f>
        <v/>
      </c>
      <c r="AF24" s="9">
        <f>AE24+IF((10^(-AE24)+Atot*(H_NH3*(1+K_NH3*10^(-AE24)/K_w))*RTL/(1+(H_NH3*(1+K_NH3*10^(-AE24)/K_w))*RTL)*(K_NH3*10^(-AE24)/K_w)/(1+K_NH3*10^(-AE24)/K_w)-Profile!B24*(H_SO2*(1+Ka_S1/10^(-AE24)+Ka_S1*Ka_S2/10^(-AE24)^2))*RTL/(1+(H_SO2*(1+Ka_S1/10^(-AE24)+Ka_S1*Ka_S2/10^(-AE24)^2))*RTL)*(Ka_S1*10^(-AE24)+2*Ka_S1*Ka_S2)/(10^(-AE24)^2+Ka_S1*10^(-AE24)+Ka_S1*Ka_S2)-Ntot-K_w/10^(-AE24)-Profile!C24*(10^(-AE24)+2*K_HSO4)/(10^(-AE24)+K_HSO4))&gt;0,1,-1)*7/2^30</f>
        <v/>
      </c>
      <c r="AG24" s="9">
        <f>AF24+IF((10^(-AF24)+Atot*(H_NH3*(1+K_NH3*10^(-AF24)/K_w))*RTL/(1+(H_NH3*(1+K_NH3*10^(-AF24)/K_w))*RTL)*(K_NH3*10^(-AF24)/K_w)/(1+K_NH3*10^(-AF24)/K_w)-Profile!B24*(H_SO2*(1+Ka_S1/10^(-AF24)+Ka_S1*Ka_S2/10^(-AF24)^2))*RTL/(1+(H_SO2*(1+Ka_S1/10^(-AF24)+Ka_S1*Ka_S2/10^(-AF24)^2))*RTL)*(Ka_S1*10^(-AF24)+2*Ka_S1*Ka_S2)/(10^(-AF24)^2+Ka_S1*10^(-AF24)+Ka_S1*Ka_S2)-Ntot-K_w/10^(-AF24)-Profile!C24*(10^(-AF24)+2*K_HSO4)/(10^(-AF24)+K_HSO4))&gt;0,1,-1)*7/2^31</f>
        <v/>
      </c>
      <c r="AH24" s="9">
        <f>AG24+IF((10^(-AG24)+Atot*(H_NH3*(1+K_NH3*10^(-AG24)/K_w))*RTL/(1+(H_NH3*(1+K_NH3*10^(-AG24)/K_w))*RTL)*(K_NH3*10^(-AG24)/K_w)/(1+K_NH3*10^(-AG24)/K_w)-Profile!B24*(H_SO2*(1+Ka_S1/10^(-AG24)+Ka_S1*Ka_S2/10^(-AG24)^2))*RTL/(1+(H_SO2*(1+Ka_S1/10^(-AG24)+Ka_S1*Ka_S2/10^(-AG24)^2))*RTL)*(Ka_S1*10^(-AG24)+2*Ka_S1*Ka_S2)/(10^(-AG24)^2+Ka_S1*10^(-AG24)+Ka_S1*Ka_S2)-Ntot-K_w/10^(-AG24)-Profile!C24*(10^(-AG24)+2*K_HSO4)/(10^(-AG24)+K_HSO4))&gt;0,1,-1)*7/2^32</f>
        <v/>
      </c>
      <c r="AI24" s="9">
        <f>AH24+IF((10^(-AH24)+Atot*(H_NH3*(1+K_NH3*10^(-AH24)/K_w))*RTL/(1+(H_NH3*(1+K_NH3*10^(-AH24)/K_w))*RTL)*(K_NH3*10^(-AH24)/K_w)/(1+K_NH3*10^(-AH24)/K_w)-Profile!B24*(H_SO2*(1+Ka_S1/10^(-AH24)+Ka_S1*Ka_S2/10^(-AH24)^2))*RTL/(1+(H_SO2*(1+Ka_S1/10^(-AH24)+Ka_S1*Ka_S2/10^(-AH24)^2))*RTL)*(Ka_S1*10^(-AH24)+2*Ka_S1*Ka_S2)/(10^(-AH24)^2+Ka_S1*10^(-AH24)+Ka_S1*Ka_S2)-Ntot-K_w/10^(-AH24)-Profile!C24*(10^(-AH24)+2*K_HSO4)/(10^(-AH24)+K_HSO4))&gt;0,1,-1)*7/2^33</f>
        <v/>
      </c>
      <c r="AJ24" s="9">
        <f>AI24+IF((10^(-AI24)+Atot*(H_NH3*(1+K_NH3*10^(-AI24)/K_w))*RTL/(1+(H_NH3*(1+K_NH3*10^(-AI24)/K_w))*RTL)*(K_NH3*10^(-AI24)/K_w)/(1+K_NH3*10^(-AI24)/K_w)-Profile!B24*(H_SO2*(1+Ka_S1/10^(-AI24)+Ka_S1*Ka_S2/10^(-AI24)^2))*RTL/(1+(H_SO2*(1+Ka_S1/10^(-AI24)+Ka_S1*Ka_S2/10^(-AI24)^2))*RTL)*(Ka_S1*10^(-AI24)+2*Ka_S1*Ka_S2)/(10^(-AI24)^2+Ka_S1*10^(-AI24)+Ka_S1*Ka_S2)-Ntot-K_w/10^(-AI24)-Profile!C24*(10^(-AI24)+2*K_HSO4)/(10^(-AI24)+K_HSO4))&gt;0,1,-1)*7/2^34</f>
        <v/>
      </c>
      <c r="AK24" s="9">
        <f>AJ24+IF((10^(-AJ24)+Atot*(H_NH3*(1+K_NH3*10^(-AJ24)/K_w))*RTL/(1+(H_NH3*(1+K_NH3*10^(-AJ24)/K_w))*RTL)*(K_NH3*10^(-AJ24)/K_w)/(1+K_NH3*10^(-AJ24)/K_w)-Profile!B24*(H_SO2*(1+Ka_S1/10^(-AJ24)+Ka_S1*Ka_S2/10^(-AJ24)^2))*RTL/(1+(H_SO2*(1+Ka_S1/10^(-AJ24)+Ka_S1*Ka_S2/10^(-AJ24)^2))*RTL)*(Ka_S1*10^(-AJ24)+2*Ka_S1*Ka_S2)/(10^(-AJ24)^2+Ka_S1*10^(-AJ24)+Ka_S1*Ka_S2)-Ntot-K_w/10^(-AJ24)-Profile!C24*(10^(-AJ24)+2*K_HSO4)/(10^(-AJ24)+K_HSO4))&gt;0,1,-1)*7/2^35</f>
        <v/>
      </c>
      <c r="AL24" s="9">
        <f>AK24+IF((10^(-AK24)+Atot*(H_NH3*(1+K_NH3*10^(-AK24)/K_w))*RTL/(1+(H_NH3*(1+K_NH3*10^(-AK24)/K_w))*RTL)*(K_NH3*10^(-AK24)/K_w)/(1+K_NH3*10^(-AK24)/K_w)-Profile!B24*(H_SO2*(1+Ka_S1/10^(-AK24)+Ka_S1*Ka_S2/10^(-AK24)^2))*RTL/(1+(H_SO2*(1+Ka_S1/10^(-AK24)+Ka_S1*Ka_S2/10^(-AK24)^2))*RTL)*(Ka_S1*10^(-AK24)+2*Ka_S1*Ka_S2)/(10^(-AK24)^2+Ka_S1*10^(-AK24)+Ka_S1*Ka_S2)-Ntot-K_w/10^(-AK24)-Profile!C24*(10^(-AK24)+2*K_HSO4)/(10^(-AK24)+K_HSO4))&gt;0,1,-1)*7/2^36</f>
        <v/>
      </c>
    </row>
    <row r="25">
      <c r="A25">
        <f>Profile!A25</f>
        <v/>
      </c>
      <c r="B25" t="n">
        <v>7</v>
      </c>
      <c r="C25" s="9">
        <f>B25+IF((10^(-B25)+Atot*(H_NH3*(1+K_NH3*10^(-B25)/K_w))*RTL/(1+(H_NH3*(1+K_NH3*10^(-B25)/K_w))*RTL)*(K_NH3*10^(-B25)/K_w)/(1+K_NH3*10^(-B25)/K_w)-Profile!B25*(H_SO2*(1+Ka_S1/10^(-B25)+Ka_S1*Ka_S2/10^(-B25)^2))*RTL/(1+(H_SO2*(1+Ka_S1/10^(-B25)+Ka_S1*Ka_S2/10^(-B25)^2))*RTL)*(Ka_S1*10^(-B25)+2*Ka_S1*Ka_S2)/(10^(-B25)^2+Ka_S1*10^(-B25)+Ka_S1*Ka_S2)-Ntot-K_w/10^(-B25)-Profile!C25*(10^(-B25)+2*K_HSO4)/(10^(-B25)+K_HSO4))&gt;0,1,-1)*7/2^1</f>
        <v/>
      </c>
      <c r="D25" s="9">
        <f>C25+IF((10^(-C25)+Atot*(H_NH3*(1+K_NH3*10^(-C25)/K_w))*RTL/(1+(H_NH3*(1+K_NH3*10^(-C25)/K_w))*RTL)*(K_NH3*10^(-C25)/K_w)/(1+K_NH3*10^(-C25)/K_w)-Profile!B25*(H_SO2*(1+Ka_S1/10^(-C25)+Ka_S1*Ka_S2/10^(-C25)^2))*RTL/(1+(H_SO2*(1+Ka_S1/10^(-C25)+Ka_S1*Ka_S2/10^(-C25)^2))*RTL)*(Ka_S1*10^(-C25)+2*Ka_S1*Ka_S2)/(10^(-C25)^2+Ka_S1*10^(-C25)+Ka_S1*Ka_S2)-Ntot-K_w/10^(-C25)-Profile!C25*(10^(-C25)+2*K_HSO4)/(10^(-C25)+K_HSO4))&gt;0,1,-1)*7/2^2</f>
        <v/>
      </c>
      <c r="E25" s="9">
        <f>D25+IF((10^(-D25)+Atot*(H_NH3*(1+K_NH3*10^(-D25)/K_w))*RTL/(1+(H_NH3*(1+K_NH3*10^(-D25)/K_w))*RTL)*(K_NH3*10^(-D25)/K_w)/(1+K_NH3*10^(-D25)/K_w)-Profile!B25*(H_SO2*(1+Ka_S1/10^(-D25)+Ka_S1*Ka_S2/10^(-D25)^2))*RTL/(1+(H_SO2*(1+Ka_S1/10^(-D25)+Ka_S1*Ka_S2/10^(-D25)^2))*RTL)*(Ka_S1*10^(-D25)+2*Ka_S1*Ka_S2)/(10^(-D25)^2+Ka_S1*10^(-D25)+Ka_S1*Ka_S2)-Ntot-K_w/10^(-D25)-Profile!C25*(10^(-D25)+2*K_HSO4)/(10^(-D25)+K_HSO4))&gt;0,1,-1)*7/2^3</f>
        <v/>
      </c>
      <c r="F25" s="9">
        <f>E25+IF((10^(-E25)+Atot*(H_NH3*(1+K_NH3*10^(-E25)/K_w))*RTL/(1+(H_NH3*(1+K_NH3*10^(-E25)/K_w))*RTL)*(K_NH3*10^(-E25)/K_w)/(1+K_NH3*10^(-E25)/K_w)-Profile!B25*(H_SO2*(1+Ka_S1/10^(-E25)+Ka_S1*Ka_S2/10^(-E25)^2))*RTL/(1+(H_SO2*(1+Ka_S1/10^(-E25)+Ka_S1*Ka_S2/10^(-E25)^2))*RTL)*(Ka_S1*10^(-E25)+2*Ka_S1*Ka_S2)/(10^(-E25)^2+Ka_S1*10^(-E25)+Ka_S1*Ka_S2)-Ntot-K_w/10^(-E25)-Profile!C25*(10^(-E25)+2*K_HSO4)/(10^(-E25)+K_HSO4))&gt;0,1,-1)*7/2^4</f>
        <v/>
      </c>
      <c r="G25" s="9">
        <f>F25+IF((10^(-F25)+Atot*(H_NH3*(1+K_NH3*10^(-F25)/K_w))*RTL/(1+(H_NH3*(1+K_NH3*10^(-F25)/K_w))*RTL)*(K_NH3*10^(-F25)/K_w)/(1+K_NH3*10^(-F25)/K_w)-Profile!B25*(H_SO2*(1+Ka_S1/10^(-F25)+Ka_S1*Ka_S2/10^(-F25)^2))*RTL/(1+(H_SO2*(1+Ka_S1/10^(-F25)+Ka_S1*Ka_S2/10^(-F25)^2))*RTL)*(Ka_S1*10^(-F25)+2*Ka_S1*Ka_S2)/(10^(-F25)^2+Ka_S1*10^(-F25)+Ka_S1*Ka_S2)-Ntot-K_w/10^(-F25)-Profile!C25*(10^(-F25)+2*K_HSO4)/(10^(-F25)+K_HSO4))&gt;0,1,-1)*7/2^5</f>
        <v/>
      </c>
      <c r="H25" s="9">
        <f>G25+IF((10^(-G25)+Atot*(H_NH3*(1+K_NH3*10^(-G25)/K_w))*RTL/(1+(H_NH3*(1+K_NH3*10^(-G25)/K_w))*RTL)*(K_NH3*10^(-G25)/K_w)/(1+K_NH3*10^(-G25)/K_w)-Profile!B25*(H_SO2*(1+Ka_S1/10^(-G25)+Ka_S1*Ka_S2/10^(-G25)^2))*RTL/(1+(H_SO2*(1+Ka_S1/10^(-G25)+Ka_S1*Ka_S2/10^(-G25)^2))*RTL)*(Ka_S1*10^(-G25)+2*Ka_S1*Ka_S2)/(10^(-G25)^2+Ka_S1*10^(-G25)+Ka_S1*Ka_S2)-Ntot-K_w/10^(-G25)-Profile!C25*(10^(-G25)+2*K_HSO4)/(10^(-G25)+K_HSO4))&gt;0,1,-1)*7/2^6</f>
        <v/>
      </c>
      <c r="I25" s="9">
        <f>H25+IF((10^(-H25)+Atot*(H_NH3*(1+K_NH3*10^(-H25)/K_w))*RTL/(1+(H_NH3*(1+K_NH3*10^(-H25)/K_w))*RTL)*(K_NH3*10^(-H25)/K_w)/(1+K_NH3*10^(-H25)/K_w)-Profile!B25*(H_SO2*(1+Ka_S1/10^(-H25)+Ka_S1*Ka_S2/10^(-H25)^2))*RTL/(1+(H_SO2*(1+Ka_S1/10^(-H25)+Ka_S1*Ka_S2/10^(-H25)^2))*RTL)*(Ka_S1*10^(-H25)+2*Ka_S1*Ka_S2)/(10^(-H25)^2+Ka_S1*10^(-H25)+Ka_S1*Ka_S2)-Ntot-K_w/10^(-H25)-Profile!C25*(10^(-H25)+2*K_HSO4)/(10^(-H25)+K_HSO4))&gt;0,1,-1)*7/2^7</f>
        <v/>
      </c>
      <c r="J25" s="9">
        <f>I25+IF((10^(-I25)+Atot*(H_NH3*(1+K_NH3*10^(-I25)/K_w))*RTL/(1+(H_NH3*(1+K_NH3*10^(-I25)/K_w))*RTL)*(K_NH3*10^(-I25)/K_w)/(1+K_NH3*10^(-I25)/K_w)-Profile!B25*(H_SO2*(1+Ka_S1/10^(-I25)+Ka_S1*Ka_S2/10^(-I25)^2))*RTL/(1+(H_SO2*(1+Ka_S1/10^(-I25)+Ka_S1*Ka_S2/10^(-I25)^2))*RTL)*(Ka_S1*10^(-I25)+2*Ka_S1*Ka_S2)/(10^(-I25)^2+Ka_S1*10^(-I25)+Ka_S1*Ka_S2)-Ntot-K_w/10^(-I25)-Profile!C25*(10^(-I25)+2*K_HSO4)/(10^(-I25)+K_HSO4))&gt;0,1,-1)*7/2^8</f>
        <v/>
      </c>
      <c r="K25" s="9">
        <f>J25+IF((10^(-J25)+Atot*(H_NH3*(1+K_NH3*10^(-J25)/K_w))*RTL/(1+(H_NH3*(1+K_NH3*10^(-J25)/K_w))*RTL)*(K_NH3*10^(-J25)/K_w)/(1+K_NH3*10^(-J25)/K_w)-Profile!B25*(H_SO2*(1+Ka_S1/10^(-J25)+Ka_S1*Ka_S2/10^(-J25)^2))*RTL/(1+(H_SO2*(1+Ka_S1/10^(-J25)+Ka_S1*Ka_S2/10^(-J25)^2))*RTL)*(Ka_S1*10^(-J25)+2*Ka_S1*Ka_S2)/(10^(-J25)^2+Ka_S1*10^(-J25)+Ka_S1*Ka_S2)-Ntot-K_w/10^(-J25)-Profile!C25*(10^(-J25)+2*K_HSO4)/(10^(-J25)+K_HSO4))&gt;0,1,-1)*7/2^9</f>
        <v/>
      </c>
      <c r="L25" s="9">
        <f>K25+IF((10^(-K25)+Atot*(H_NH3*(1+K_NH3*10^(-K25)/K_w))*RTL/(1+(H_NH3*(1+K_NH3*10^(-K25)/K_w))*RTL)*(K_NH3*10^(-K25)/K_w)/(1+K_NH3*10^(-K25)/K_w)-Profile!B25*(H_SO2*(1+Ka_S1/10^(-K25)+Ka_S1*Ka_S2/10^(-K25)^2))*RTL/(1+(H_SO2*(1+Ka_S1/10^(-K25)+Ka_S1*Ka_S2/10^(-K25)^2))*RTL)*(Ka_S1*10^(-K25)+2*Ka_S1*Ka_S2)/(10^(-K25)^2+Ka_S1*10^(-K25)+Ka_S1*Ka_S2)-Ntot-K_w/10^(-K25)-Profile!C25*(10^(-K25)+2*K_HSO4)/(10^(-K25)+K_HSO4))&gt;0,1,-1)*7/2^10</f>
        <v/>
      </c>
      <c r="M25" s="9">
        <f>L25+IF((10^(-L25)+Atot*(H_NH3*(1+K_NH3*10^(-L25)/K_w))*RTL/(1+(H_NH3*(1+K_NH3*10^(-L25)/K_w))*RTL)*(K_NH3*10^(-L25)/K_w)/(1+K_NH3*10^(-L25)/K_w)-Profile!B25*(H_SO2*(1+Ka_S1/10^(-L25)+Ka_S1*Ka_S2/10^(-L25)^2))*RTL/(1+(H_SO2*(1+Ka_S1/10^(-L25)+Ka_S1*Ka_S2/10^(-L25)^2))*RTL)*(Ka_S1*10^(-L25)+2*Ka_S1*Ka_S2)/(10^(-L25)^2+Ka_S1*10^(-L25)+Ka_S1*Ka_S2)-Ntot-K_w/10^(-L25)-Profile!C25*(10^(-L25)+2*K_HSO4)/(10^(-L25)+K_HSO4))&gt;0,1,-1)*7/2^11</f>
        <v/>
      </c>
      <c r="N25" s="9">
        <f>M25+IF((10^(-M25)+Atot*(H_NH3*(1+K_NH3*10^(-M25)/K_w))*RTL/(1+(H_NH3*(1+K_NH3*10^(-M25)/K_w))*RTL)*(K_NH3*10^(-M25)/K_w)/(1+K_NH3*10^(-M25)/K_w)-Profile!B25*(H_SO2*(1+Ka_S1/10^(-M25)+Ka_S1*Ka_S2/10^(-M25)^2))*RTL/(1+(H_SO2*(1+Ka_S1/10^(-M25)+Ka_S1*Ka_S2/10^(-M25)^2))*RTL)*(Ka_S1*10^(-M25)+2*Ka_S1*Ka_S2)/(10^(-M25)^2+Ka_S1*10^(-M25)+Ka_S1*Ka_S2)-Ntot-K_w/10^(-M25)-Profile!C25*(10^(-M25)+2*K_HSO4)/(10^(-M25)+K_HSO4))&gt;0,1,-1)*7/2^12</f>
        <v/>
      </c>
      <c r="O25" s="9">
        <f>N25+IF((10^(-N25)+Atot*(H_NH3*(1+K_NH3*10^(-N25)/K_w))*RTL/(1+(H_NH3*(1+K_NH3*10^(-N25)/K_w))*RTL)*(K_NH3*10^(-N25)/K_w)/(1+K_NH3*10^(-N25)/K_w)-Profile!B25*(H_SO2*(1+Ka_S1/10^(-N25)+Ka_S1*Ka_S2/10^(-N25)^2))*RTL/(1+(H_SO2*(1+Ka_S1/10^(-N25)+Ka_S1*Ka_S2/10^(-N25)^2))*RTL)*(Ka_S1*10^(-N25)+2*Ka_S1*Ka_S2)/(10^(-N25)^2+Ka_S1*10^(-N25)+Ka_S1*Ka_S2)-Ntot-K_w/10^(-N25)-Profile!C25*(10^(-N25)+2*K_HSO4)/(10^(-N25)+K_HSO4))&gt;0,1,-1)*7/2^13</f>
        <v/>
      </c>
      <c r="P25" s="9">
        <f>O25+IF((10^(-O25)+Atot*(H_NH3*(1+K_NH3*10^(-O25)/K_w))*RTL/(1+(H_NH3*(1+K_NH3*10^(-O25)/K_w))*RTL)*(K_NH3*10^(-O25)/K_w)/(1+K_NH3*10^(-O25)/K_w)-Profile!B25*(H_SO2*(1+Ka_S1/10^(-O25)+Ka_S1*Ka_S2/10^(-O25)^2))*RTL/(1+(H_SO2*(1+Ka_S1/10^(-O25)+Ka_S1*Ka_S2/10^(-O25)^2))*RTL)*(Ka_S1*10^(-O25)+2*Ka_S1*Ka_S2)/(10^(-O25)^2+Ka_S1*10^(-O25)+Ka_S1*Ka_S2)-Ntot-K_w/10^(-O25)-Profile!C25*(10^(-O25)+2*K_HSO4)/(10^(-O25)+K_HSO4))&gt;0,1,-1)*7/2^14</f>
        <v/>
      </c>
      <c r="Q25" s="9">
        <f>P25+IF((10^(-P25)+Atot*(H_NH3*(1+K_NH3*10^(-P25)/K_w))*RTL/(1+(H_NH3*(1+K_NH3*10^(-P25)/K_w))*RTL)*(K_NH3*10^(-P25)/K_w)/(1+K_NH3*10^(-P25)/K_w)-Profile!B25*(H_SO2*(1+Ka_S1/10^(-P25)+Ka_S1*Ka_S2/10^(-P25)^2))*RTL/(1+(H_SO2*(1+Ka_S1/10^(-P25)+Ka_S1*Ka_S2/10^(-P25)^2))*RTL)*(Ka_S1*10^(-P25)+2*Ka_S1*Ka_S2)/(10^(-P25)^2+Ka_S1*10^(-P25)+Ka_S1*Ka_S2)-Ntot-K_w/10^(-P25)-Profile!C25*(10^(-P25)+2*K_HSO4)/(10^(-P25)+K_HSO4))&gt;0,1,-1)*7/2^15</f>
        <v/>
      </c>
      <c r="R25" s="9">
        <f>Q25+IF((10^(-Q25)+Atot*(H_NH3*(1+K_NH3*10^(-Q25)/K_w))*RTL/(1+(H_NH3*(1+K_NH3*10^(-Q25)/K_w))*RTL)*(K_NH3*10^(-Q25)/K_w)/(1+K_NH3*10^(-Q25)/K_w)-Profile!B25*(H_SO2*(1+Ka_S1/10^(-Q25)+Ka_S1*Ka_S2/10^(-Q25)^2))*RTL/(1+(H_SO2*(1+Ka_S1/10^(-Q25)+Ka_S1*Ka_S2/10^(-Q25)^2))*RTL)*(Ka_S1*10^(-Q25)+2*Ka_S1*Ka_S2)/(10^(-Q25)^2+Ka_S1*10^(-Q25)+Ka_S1*Ka_S2)-Ntot-K_w/10^(-Q25)-Profile!C25*(10^(-Q25)+2*K_HSO4)/(10^(-Q25)+K_HSO4))&gt;0,1,-1)*7/2^16</f>
        <v/>
      </c>
      <c r="S25" s="9">
        <f>R25+IF((10^(-R25)+Atot*(H_NH3*(1+K_NH3*10^(-R25)/K_w))*RTL/(1+(H_NH3*(1+K_NH3*10^(-R25)/K_w))*RTL)*(K_NH3*10^(-R25)/K_w)/(1+K_NH3*10^(-R25)/K_w)-Profile!B25*(H_SO2*(1+Ka_S1/10^(-R25)+Ka_S1*Ka_S2/10^(-R25)^2))*RTL/(1+(H_SO2*(1+Ka_S1/10^(-R25)+Ka_S1*Ka_S2/10^(-R25)^2))*RTL)*(Ka_S1*10^(-R25)+2*Ka_S1*Ka_S2)/(10^(-R25)^2+Ka_S1*10^(-R25)+Ka_S1*Ka_S2)-Ntot-K_w/10^(-R25)-Profile!C25*(10^(-R25)+2*K_HSO4)/(10^(-R25)+K_HSO4))&gt;0,1,-1)*7/2^17</f>
        <v/>
      </c>
      <c r="T25" s="9">
        <f>S25+IF((10^(-S25)+Atot*(H_NH3*(1+K_NH3*10^(-S25)/K_w))*RTL/(1+(H_NH3*(1+K_NH3*10^(-S25)/K_w))*RTL)*(K_NH3*10^(-S25)/K_w)/(1+K_NH3*10^(-S25)/K_w)-Profile!B25*(H_SO2*(1+Ka_S1/10^(-S25)+Ka_S1*Ka_S2/10^(-S25)^2))*RTL/(1+(H_SO2*(1+Ka_S1/10^(-S25)+Ka_S1*Ka_S2/10^(-S25)^2))*RTL)*(Ka_S1*10^(-S25)+2*Ka_S1*Ka_S2)/(10^(-S25)^2+Ka_S1*10^(-S25)+Ka_S1*Ka_S2)-Ntot-K_w/10^(-S25)-Profile!C25*(10^(-S25)+2*K_HSO4)/(10^(-S25)+K_HSO4))&gt;0,1,-1)*7/2^18</f>
        <v/>
      </c>
      <c r="U25" s="9">
        <f>T25+IF((10^(-T25)+Atot*(H_NH3*(1+K_NH3*10^(-T25)/K_w))*RTL/(1+(H_NH3*(1+K_NH3*10^(-T25)/K_w))*RTL)*(K_NH3*10^(-T25)/K_w)/(1+K_NH3*10^(-T25)/K_w)-Profile!B25*(H_SO2*(1+Ka_S1/10^(-T25)+Ka_S1*Ka_S2/10^(-T25)^2))*RTL/(1+(H_SO2*(1+Ka_S1/10^(-T25)+Ka_S1*Ka_S2/10^(-T25)^2))*RTL)*(Ka_S1*10^(-T25)+2*Ka_S1*Ka_S2)/(10^(-T25)^2+Ka_S1*10^(-T25)+Ka_S1*Ka_S2)-Ntot-K_w/10^(-T25)-Profile!C25*(10^(-T25)+2*K_HSO4)/(10^(-T25)+K_HSO4))&gt;0,1,-1)*7/2^19</f>
        <v/>
      </c>
      <c r="V25" s="9">
        <f>U25+IF((10^(-U25)+Atot*(H_NH3*(1+K_NH3*10^(-U25)/K_w))*RTL/(1+(H_NH3*(1+K_NH3*10^(-U25)/K_w))*RTL)*(K_NH3*10^(-U25)/K_w)/(1+K_NH3*10^(-U25)/K_w)-Profile!B25*(H_SO2*(1+Ka_S1/10^(-U25)+Ka_S1*Ka_S2/10^(-U25)^2))*RTL/(1+(H_SO2*(1+Ka_S1/10^(-U25)+Ka_S1*Ka_S2/10^(-U25)^2))*RTL)*(Ka_S1*10^(-U25)+2*Ka_S1*Ka_S2)/(10^(-U25)^2+Ka_S1*10^(-U25)+Ka_S1*Ka_S2)-Ntot-K_w/10^(-U25)-Profile!C25*(10^(-U25)+2*K_HSO4)/(10^(-U25)+K_HSO4))&gt;0,1,-1)*7/2^20</f>
        <v/>
      </c>
      <c r="W25" s="9">
        <f>V25+IF((10^(-V25)+Atot*(H_NH3*(1+K_NH3*10^(-V25)/K_w))*RTL/(1+(H_NH3*(1+K_NH3*10^(-V25)/K_w))*RTL)*(K_NH3*10^(-V25)/K_w)/(1+K_NH3*10^(-V25)/K_w)-Profile!B25*(H_SO2*(1+Ka_S1/10^(-V25)+Ka_S1*Ka_S2/10^(-V25)^2))*RTL/(1+(H_SO2*(1+Ka_S1/10^(-V25)+Ka_S1*Ka_S2/10^(-V25)^2))*RTL)*(Ka_S1*10^(-V25)+2*Ka_S1*Ka_S2)/(10^(-V25)^2+Ka_S1*10^(-V25)+Ka_S1*Ka_S2)-Ntot-K_w/10^(-V25)-Profile!C25*(10^(-V25)+2*K_HSO4)/(10^(-V25)+K_HSO4))&gt;0,1,-1)*7/2^21</f>
        <v/>
      </c>
      <c r="X25" s="9">
        <f>W25+IF((10^(-W25)+Atot*(H_NH3*(1+K_NH3*10^(-W25)/K_w))*RTL/(1+(H_NH3*(1+K_NH3*10^(-W25)/K_w))*RTL)*(K_NH3*10^(-W25)/K_w)/(1+K_NH3*10^(-W25)/K_w)-Profile!B25*(H_SO2*(1+Ka_S1/10^(-W25)+Ka_S1*Ka_S2/10^(-W25)^2))*RTL/(1+(H_SO2*(1+Ka_S1/10^(-W25)+Ka_S1*Ka_S2/10^(-W25)^2))*RTL)*(Ka_S1*10^(-W25)+2*Ka_S1*Ka_S2)/(10^(-W25)^2+Ka_S1*10^(-W25)+Ka_S1*Ka_S2)-Ntot-K_w/10^(-W25)-Profile!C25*(10^(-W25)+2*K_HSO4)/(10^(-W25)+K_HSO4))&gt;0,1,-1)*7/2^22</f>
        <v/>
      </c>
      <c r="Y25" s="9">
        <f>X25+IF((10^(-X25)+Atot*(H_NH3*(1+K_NH3*10^(-X25)/K_w))*RTL/(1+(H_NH3*(1+K_NH3*10^(-X25)/K_w))*RTL)*(K_NH3*10^(-X25)/K_w)/(1+K_NH3*10^(-X25)/K_w)-Profile!B25*(H_SO2*(1+Ka_S1/10^(-X25)+Ka_S1*Ka_S2/10^(-X25)^2))*RTL/(1+(H_SO2*(1+Ka_S1/10^(-X25)+Ka_S1*Ka_S2/10^(-X25)^2))*RTL)*(Ka_S1*10^(-X25)+2*Ka_S1*Ka_S2)/(10^(-X25)^2+Ka_S1*10^(-X25)+Ka_S1*Ka_S2)-Ntot-K_w/10^(-X25)-Profile!C25*(10^(-X25)+2*K_HSO4)/(10^(-X25)+K_HSO4))&gt;0,1,-1)*7/2^23</f>
        <v/>
      </c>
      <c r="Z25" s="9">
        <f>Y25+IF((10^(-Y25)+Atot*(H_NH3*(1+K_NH3*10^(-Y25)/K_w))*RTL/(1+(H_NH3*(1+K_NH3*10^(-Y25)/K_w))*RTL)*(K_NH3*10^(-Y25)/K_w)/(1+K_NH3*10^(-Y25)/K_w)-Profile!B25*(H_SO2*(1+Ka_S1/10^(-Y25)+Ka_S1*Ka_S2/10^(-Y25)^2))*RTL/(1+(H_SO2*(1+Ka_S1/10^(-Y25)+Ka_S1*Ka_S2/10^(-Y25)^2))*RTL)*(Ka_S1*10^(-Y25)+2*Ka_S1*Ka_S2)/(10^(-Y25)^2+Ka_S1*10^(-Y25)+Ka_S1*Ka_S2)-Ntot-K_w/10^(-Y25)-Profile!C25*(10^(-Y25)+2*K_HSO4)/(10^(-Y25)+K_HSO4))&gt;0,1,-1)*7/2^24</f>
        <v/>
      </c>
      <c r="AA25" s="9">
        <f>Z25+IF((10^(-Z25)+Atot*(H_NH3*(1+K_NH3*10^(-Z25)/K_w))*RTL/(1+(H_NH3*(1+K_NH3*10^(-Z25)/K_w))*RTL)*(K_NH3*10^(-Z25)/K_w)/(1+K_NH3*10^(-Z25)/K_w)-Profile!B25*(H_SO2*(1+Ka_S1/10^(-Z25)+Ka_S1*Ka_S2/10^(-Z25)^2))*RTL/(1+(H_SO2*(1+Ka_S1/10^(-Z25)+Ka_S1*Ka_S2/10^(-Z25)^2))*RTL)*(Ka_S1*10^(-Z25)+2*Ka_S1*Ka_S2)/(10^(-Z25)^2+Ka_S1*10^(-Z25)+Ka_S1*Ka_S2)-Ntot-K_w/10^(-Z25)-Profile!C25*(10^(-Z25)+2*K_HSO4)/(10^(-Z25)+K_HSO4))&gt;0,1,-1)*7/2^25</f>
        <v/>
      </c>
      <c r="AB25" s="9">
        <f>AA25+IF((10^(-AA25)+Atot*(H_NH3*(1+K_NH3*10^(-AA25)/K_w))*RTL/(1+(H_NH3*(1+K_NH3*10^(-AA25)/K_w))*RTL)*(K_NH3*10^(-AA25)/K_w)/(1+K_NH3*10^(-AA25)/K_w)-Profile!B25*(H_SO2*(1+Ka_S1/10^(-AA25)+Ka_S1*Ka_S2/10^(-AA25)^2))*RTL/(1+(H_SO2*(1+Ka_S1/10^(-AA25)+Ka_S1*Ka_S2/10^(-AA25)^2))*RTL)*(Ka_S1*10^(-AA25)+2*Ka_S1*Ka_S2)/(10^(-AA25)^2+Ka_S1*10^(-AA25)+Ka_S1*Ka_S2)-Ntot-K_w/10^(-AA25)-Profile!C25*(10^(-AA25)+2*K_HSO4)/(10^(-AA25)+K_HSO4))&gt;0,1,-1)*7/2^26</f>
        <v/>
      </c>
      <c r="AC25" s="9">
        <f>AB25+IF((10^(-AB25)+Atot*(H_NH3*(1+K_NH3*10^(-AB25)/K_w))*RTL/(1+(H_NH3*(1+K_NH3*10^(-AB25)/K_w))*RTL)*(K_NH3*10^(-AB25)/K_w)/(1+K_NH3*10^(-AB25)/K_w)-Profile!B25*(H_SO2*(1+Ka_S1/10^(-AB25)+Ka_S1*Ka_S2/10^(-AB25)^2))*RTL/(1+(H_SO2*(1+Ka_S1/10^(-AB25)+Ka_S1*Ka_S2/10^(-AB25)^2))*RTL)*(Ka_S1*10^(-AB25)+2*Ka_S1*Ka_S2)/(10^(-AB25)^2+Ka_S1*10^(-AB25)+Ka_S1*Ka_S2)-Ntot-K_w/10^(-AB25)-Profile!C25*(10^(-AB25)+2*K_HSO4)/(10^(-AB25)+K_HSO4))&gt;0,1,-1)*7/2^27</f>
        <v/>
      </c>
      <c r="AD25" s="9">
        <f>AC25+IF((10^(-AC25)+Atot*(H_NH3*(1+K_NH3*10^(-AC25)/K_w))*RTL/(1+(H_NH3*(1+K_NH3*10^(-AC25)/K_w))*RTL)*(K_NH3*10^(-AC25)/K_w)/(1+K_NH3*10^(-AC25)/K_w)-Profile!B25*(H_SO2*(1+Ka_S1/10^(-AC25)+Ka_S1*Ka_S2/10^(-AC25)^2))*RTL/(1+(H_SO2*(1+Ka_S1/10^(-AC25)+Ka_S1*Ka_S2/10^(-AC25)^2))*RTL)*(Ka_S1*10^(-AC25)+2*Ka_S1*Ka_S2)/(10^(-AC25)^2+Ka_S1*10^(-AC25)+Ka_S1*Ka_S2)-Ntot-K_w/10^(-AC25)-Profile!C25*(10^(-AC25)+2*K_HSO4)/(10^(-AC25)+K_HSO4))&gt;0,1,-1)*7/2^28</f>
        <v/>
      </c>
      <c r="AE25" s="9">
        <f>AD25+IF((10^(-AD25)+Atot*(H_NH3*(1+K_NH3*10^(-AD25)/K_w))*RTL/(1+(H_NH3*(1+K_NH3*10^(-AD25)/K_w))*RTL)*(K_NH3*10^(-AD25)/K_w)/(1+K_NH3*10^(-AD25)/K_w)-Profile!B25*(H_SO2*(1+Ka_S1/10^(-AD25)+Ka_S1*Ka_S2/10^(-AD25)^2))*RTL/(1+(H_SO2*(1+Ka_S1/10^(-AD25)+Ka_S1*Ka_S2/10^(-AD25)^2))*RTL)*(Ka_S1*10^(-AD25)+2*Ka_S1*Ka_S2)/(10^(-AD25)^2+Ka_S1*10^(-AD25)+Ka_S1*Ka_S2)-Ntot-K_w/10^(-AD25)-Profile!C25*(10^(-AD25)+2*K_HSO4)/(10^(-AD25)+K_HSO4))&gt;0,1,-1)*7/2^29</f>
        <v/>
      </c>
      <c r="AF25" s="9">
        <f>AE25+IF((10^(-AE25)+Atot*(H_NH3*(1+K_NH3*10^(-AE25)/K_w))*RTL/(1+(H_NH3*(1+K_NH3*10^(-AE25)/K_w))*RTL)*(K_NH3*10^(-AE25)/K_w)/(1+K_NH3*10^(-AE25)/K_w)-Profile!B25*(H_SO2*(1+Ka_S1/10^(-AE25)+Ka_S1*Ka_S2/10^(-AE25)^2))*RTL/(1+(H_SO2*(1+Ka_S1/10^(-AE25)+Ka_S1*Ka_S2/10^(-AE25)^2))*RTL)*(Ka_S1*10^(-AE25)+2*Ka_S1*Ka_S2)/(10^(-AE25)^2+Ka_S1*10^(-AE25)+Ka_S1*Ka_S2)-Ntot-K_w/10^(-AE25)-Profile!C25*(10^(-AE25)+2*K_HSO4)/(10^(-AE25)+K_HSO4))&gt;0,1,-1)*7/2^30</f>
        <v/>
      </c>
      <c r="AG25" s="9">
        <f>AF25+IF((10^(-AF25)+Atot*(H_NH3*(1+K_NH3*10^(-AF25)/K_w))*RTL/(1+(H_NH3*(1+K_NH3*10^(-AF25)/K_w))*RTL)*(K_NH3*10^(-AF25)/K_w)/(1+K_NH3*10^(-AF25)/K_w)-Profile!B25*(H_SO2*(1+Ka_S1/10^(-AF25)+Ka_S1*Ka_S2/10^(-AF25)^2))*RTL/(1+(H_SO2*(1+Ka_S1/10^(-AF25)+Ka_S1*Ka_S2/10^(-AF25)^2))*RTL)*(Ka_S1*10^(-AF25)+2*Ka_S1*Ka_S2)/(10^(-AF25)^2+Ka_S1*10^(-AF25)+Ka_S1*Ka_S2)-Ntot-K_w/10^(-AF25)-Profile!C25*(10^(-AF25)+2*K_HSO4)/(10^(-AF25)+K_HSO4))&gt;0,1,-1)*7/2^31</f>
        <v/>
      </c>
      <c r="AH25" s="9">
        <f>AG25+IF((10^(-AG25)+Atot*(H_NH3*(1+K_NH3*10^(-AG25)/K_w))*RTL/(1+(H_NH3*(1+K_NH3*10^(-AG25)/K_w))*RTL)*(K_NH3*10^(-AG25)/K_w)/(1+K_NH3*10^(-AG25)/K_w)-Profile!B25*(H_SO2*(1+Ka_S1/10^(-AG25)+Ka_S1*Ka_S2/10^(-AG25)^2))*RTL/(1+(H_SO2*(1+Ka_S1/10^(-AG25)+Ka_S1*Ka_S2/10^(-AG25)^2))*RTL)*(Ka_S1*10^(-AG25)+2*Ka_S1*Ka_S2)/(10^(-AG25)^2+Ka_S1*10^(-AG25)+Ka_S1*Ka_S2)-Ntot-K_w/10^(-AG25)-Profile!C25*(10^(-AG25)+2*K_HSO4)/(10^(-AG25)+K_HSO4))&gt;0,1,-1)*7/2^32</f>
        <v/>
      </c>
      <c r="AI25" s="9">
        <f>AH25+IF((10^(-AH25)+Atot*(H_NH3*(1+K_NH3*10^(-AH25)/K_w))*RTL/(1+(H_NH3*(1+K_NH3*10^(-AH25)/K_w))*RTL)*(K_NH3*10^(-AH25)/K_w)/(1+K_NH3*10^(-AH25)/K_w)-Profile!B25*(H_SO2*(1+Ka_S1/10^(-AH25)+Ka_S1*Ka_S2/10^(-AH25)^2))*RTL/(1+(H_SO2*(1+Ka_S1/10^(-AH25)+Ka_S1*Ka_S2/10^(-AH25)^2))*RTL)*(Ka_S1*10^(-AH25)+2*Ka_S1*Ka_S2)/(10^(-AH25)^2+Ka_S1*10^(-AH25)+Ka_S1*Ka_S2)-Ntot-K_w/10^(-AH25)-Profile!C25*(10^(-AH25)+2*K_HSO4)/(10^(-AH25)+K_HSO4))&gt;0,1,-1)*7/2^33</f>
        <v/>
      </c>
      <c r="AJ25" s="9">
        <f>AI25+IF((10^(-AI25)+Atot*(H_NH3*(1+K_NH3*10^(-AI25)/K_w))*RTL/(1+(H_NH3*(1+K_NH3*10^(-AI25)/K_w))*RTL)*(K_NH3*10^(-AI25)/K_w)/(1+K_NH3*10^(-AI25)/K_w)-Profile!B25*(H_SO2*(1+Ka_S1/10^(-AI25)+Ka_S1*Ka_S2/10^(-AI25)^2))*RTL/(1+(H_SO2*(1+Ka_S1/10^(-AI25)+Ka_S1*Ka_S2/10^(-AI25)^2))*RTL)*(Ka_S1*10^(-AI25)+2*Ka_S1*Ka_S2)/(10^(-AI25)^2+Ka_S1*10^(-AI25)+Ka_S1*Ka_S2)-Ntot-K_w/10^(-AI25)-Profile!C25*(10^(-AI25)+2*K_HSO4)/(10^(-AI25)+K_HSO4))&gt;0,1,-1)*7/2^34</f>
        <v/>
      </c>
      <c r="AK25" s="9">
        <f>AJ25+IF((10^(-AJ25)+Atot*(H_NH3*(1+K_NH3*10^(-AJ25)/K_w))*RTL/(1+(H_NH3*(1+K_NH3*10^(-AJ25)/K_w))*RTL)*(K_NH3*10^(-AJ25)/K_w)/(1+K_NH3*10^(-AJ25)/K_w)-Profile!B25*(H_SO2*(1+Ka_S1/10^(-AJ25)+Ka_S1*Ka_S2/10^(-AJ25)^2))*RTL/(1+(H_SO2*(1+Ka_S1/10^(-AJ25)+Ka_S1*Ka_S2/10^(-AJ25)^2))*RTL)*(Ka_S1*10^(-AJ25)+2*Ka_S1*Ka_S2)/(10^(-AJ25)^2+Ka_S1*10^(-AJ25)+Ka_S1*Ka_S2)-Ntot-K_w/10^(-AJ25)-Profile!C25*(10^(-AJ25)+2*K_HSO4)/(10^(-AJ25)+K_HSO4))&gt;0,1,-1)*7/2^35</f>
        <v/>
      </c>
      <c r="AL25" s="9">
        <f>AK25+IF((10^(-AK25)+Atot*(H_NH3*(1+K_NH3*10^(-AK25)/K_w))*RTL/(1+(H_NH3*(1+K_NH3*10^(-AK25)/K_w))*RTL)*(K_NH3*10^(-AK25)/K_w)/(1+K_NH3*10^(-AK25)/K_w)-Profile!B25*(H_SO2*(1+Ka_S1/10^(-AK25)+Ka_S1*Ka_S2/10^(-AK25)^2))*RTL/(1+(H_SO2*(1+Ka_S1/10^(-AK25)+Ka_S1*Ka_S2/10^(-AK25)^2))*RTL)*(Ka_S1*10^(-AK25)+2*Ka_S1*Ka_S2)/(10^(-AK25)^2+Ka_S1*10^(-AK25)+Ka_S1*Ka_S2)-Ntot-K_w/10^(-AK25)-Profile!C25*(10^(-AK25)+2*K_HSO4)/(10^(-AK25)+K_HSO4))&gt;0,1,-1)*7/2^36</f>
        <v/>
      </c>
    </row>
    <row r="26">
      <c r="A26">
        <f>Profile!A26</f>
        <v/>
      </c>
      <c r="B26" t="n">
        <v>7</v>
      </c>
      <c r="C26" s="9">
        <f>B26+IF((10^(-B26)+Atot*(H_NH3*(1+K_NH3*10^(-B26)/K_w))*RTL/(1+(H_NH3*(1+K_NH3*10^(-B26)/K_w))*RTL)*(K_NH3*10^(-B26)/K_w)/(1+K_NH3*10^(-B26)/K_w)-Profile!B26*(H_SO2*(1+Ka_S1/10^(-B26)+Ka_S1*Ka_S2/10^(-B26)^2))*RTL/(1+(H_SO2*(1+Ka_S1/10^(-B26)+Ka_S1*Ka_S2/10^(-B26)^2))*RTL)*(Ka_S1*10^(-B26)+2*Ka_S1*Ka_S2)/(10^(-B26)^2+Ka_S1*10^(-B26)+Ka_S1*Ka_S2)-Ntot-K_w/10^(-B26)-Profile!C26*(10^(-B26)+2*K_HSO4)/(10^(-B26)+K_HSO4))&gt;0,1,-1)*7/2^1</f>
        <v/>
      </c>
      <c r="D26" s="9">
        <f>C26+IF((10^(-C26)+Atot*(H_NH3*(1+K_NH3*10^(-C26)/K_w))*RTL/(1+(H_NH3*(1+K_NH3*10^(-C26)/K_w))*RTL)*(K_NH3*10^(-C26)/K_w)/(1+K_NH3*10^(-C26)/K_w)-Profile!B26*(H_SO2*(1+Ka_S1/10^(-C26)+Ka_S1*Ka_S2/10^(-C26)^2))*RTL/(1+(H_SO2*(1+Ka_S1/10^(-C26)+Ka_S1*Ka_S2/10^(-C26)^2))*RTL)*(Ka_S1*10^(-C26)+2*Ka_S1*Ka_S2)/(10^(-C26)^2+Ka_S1*10^(-C26)+Ka_S1*Ka_S2)-Ntot-K_w/10^(-C26)-Profile!C26*(10^(-C26)+2*K_HSO4)/(10^(-C26)+K_HSO4))&gt;0,1,-1)*7/2^2</f>
        <v/>
      </c>
      <c r="E26" s="9">
        <f>D26+IF((10^(-D26)+Atot*(H_NH3*(1+K_NH3*10^(-D26)/K_w))*RTL/(1+(H_NH3*(1+K_NH3*10^(-D26)/K_w))*RTL)*(K_NH3*10^(-D26)/K_w)/(1+K_NH3*10^(-D26)/K_w)-Profile!B26*(H_SO2*(1+Ka_S1/10^(-D26)+Ka_S1*Ka_S2/10^(-D26)^2))*RTL/(1+(H_SO2*(1+Ka_S1/10^(-D26)+Ka_S1*Ka_S2/10^(-D26)^2))*RTL)*(Ka_S1*10^(-D26)+2*Ka_S1*Ka_S2)/(10^(-D26)^2+Ka_S1*10^(-D26)+Ka_S1*Ka_S2)-Ntot-K_w/10^(-D26)-Profile!C26*(10^(-D26)+2*K_HSO4)/(10^(-D26)+K_HSO4))&gt;0,1,-1)*7/2^3</f>
        <v/>
      </c>
      <c r="F26" s="9">
        <f>E26+IF((10^(-E26)+Atot*(H_NH3*(1+K_NH3*10^(-E26)/K_w))*RTL/(1+(H_NH3*(1+K_NH3*10^(-E26)/K_w))*RTL)*(K_NH3*10^(-E26)/K_w)/(1+K_NH3*10^(-E26)/K_w)-Profile!B26*(H_SO2*(1+Ka_S1/10^(-E26)+Ka_S1*Ka_S2/10^(-E26)^2))*RTL/(1+(H_SO2*(1+Ka_S1/10^(-E26)+Ka_S1*Ka_S2/10^(-E26)^2))*RTL)*(Ka_S1*10^(-E26)+2*Ka_S1*Ka_S2)/(10^(-E26)^2+Ka_S1*10^(-E26)+Ka_S1*Ka_S2)-Ntot-K_w/10^(-E26)-Profile!C26*(10^(-E26)+2*K_HSO4)/(10^(-E26)+K_HSO4))&gt;0,1,-1)*7/2^4</f>
        <v/>
      </c>
      <c r="G26" s="9">
        <f>F26+IF((10^(-F26)+Atot*(H_NH3*(1+K_NH3*10^(-F26)/K_w))*RTL/(1+(H_NH3*(1+K_NH3*10^(-F26)/K_w))*RTL)*(K_NH3*10^(-F26)/K_w)/(1+K_NH3*10^(-F26)/K_w)-Profile!B26*(H_SO2*(1+Ka_S1/10^(-F26)+Ka_S1*Ka_S2/10^(-F26)^2))*RTL/(1+(H_SO2*(1+Ka_S1/10^(-F26)+Ka_S1*Ka_S2/10^(-F26)^2))*RTL)*(Ka_S1*10^(-F26)+2*Ka_S1*Ka_S2)/(10^(-F26)^2+Ka_S1*10^(-F26)+Ka_S1*Ka_S2)-Ntot-K_w/10^(-F26)-Profile!C26*(10^(-F26)+2*K_HSO4)/(10^(-F26)+K_HSO4))&gt;0,1,-1)*7/2^5</f>
        <v/>
      </c>
      <c r="H26" s="9">
        <f>G26+IF((10^(-G26)+Atot*(H_NH3*(1+K_NH3*10^(-G26)/K_w))*RTL/(1+(H_NH3*(1+K_NH3*10^(-G26)/K_w))*RTL)*(K_NH3*10^(-G26)/K_w)/(1+K_NH3*10^(-G26)/K_w)-Profile!B26*(H_SO2*(1+Ka_S1/10^(-G26)+Ka_S1*Ka_S2/10^(-G26)^2))*RTL/(1+(H_SO2*(1+Ka_S1/10^(-G26)+Ka_S1*Ka_S2/10^(-G26)^2))*RTL)*(Ka_S1*10^(-G26)+2*Ka_S1*Ka_S2)/(10^(-G26)^2+Ka_S1*10^(-G26)+Ka_S1*Ka_S2)-Ntot-K_w/10^(-G26)-Profile!C26*(10^(-G26)+2*K_HSO4)/(10^(-G26)+K_HSO4))&gt;0,1,-1)*7/2^6</f>
        <v/>
      </c>
      <c r="I26" s="9">
        <f>H26+IF((10^(-H26)+Atot*(H_NH3*(1+K_NH3*10^(-H26)/K_w))*RTL/(1+(H_NH3*(1+K_NH3*10^(-H26)/K_w))*RTL)*(K_NH3*10^(-H26)/K_w)/(1+K_NH3*10^(-H26)/K_w)-Profile!B26*(H_SO2*(1+Ka_S1/10^(-H26)+Ka_S1*Ka_S2/10^(-H26)^2))*RTL/(1+(H_SO2*(1+Ka_S1/10^(-H26)+Ka_S1*Ka_S2/10^(-H26)^2))*RTL)*(Ka_S1*10^(-H26)+2*Ka_S1*Ka_S2)/(10^(-H26)^2+Ka_S1*10^(-H26)+Ka_S1*Ka_S2)-Ntot-K_w/10^(-H26)-Profile!C26*(10^(-H26)+2*K_HSO4)/(10^(-H26)+K_HSO4))&gt;0,1,-1)*7/2^7</f>
        <v/>
      </c>
      <c r="J26" s="9">
        <f>I26+IF((10^(-I26)+Atot*(H_NH3*(1+K_NH3*10^(-I26)/K_w))*RTL/(1+(H_NH3*(1+K_NH3*10^(-I26)/K_w))*RTL)*(K_NH3*10^(-I26)/K_w)/(1+K_NH3*10^(-I26)/K_w)-Profile!B26*(H_SO2*(1+Ka_S1/10^(-I26)+Ka_S1*Ka_S2/10^(-I26)^2))*RTL/(1+(H_SO2*(1+Ka_S1/10^(-I26)+Ka_S1*Ka_S2/10^(-I26)^2))*RTL)*(Ka_S1*10^(-I26)+2*Ka_S1*Ka_S2)/(10^(-I26)^2+Ka_S1*10^(-I26)+Ka_S1*Ka_S2)-Ntot-K_w/10^(-I26)-Profile!C26*(10^(-I26)+2*K_HSO4)/(10^(-I26)+K_HSO4))&gt;0,1,-1)*7/2^8</f>
        <v/>
      </c>
      <c r="K26" s="9">
        <f>J26+IF((10^(-J26)+Atot*(H_NH3*(1+K_NH3*10^(-J26)/K_w))*RTL/(1+(H_NH3*(1+K_NH3*10^(-J26)/K_w))*RTL)*(K_NH3*10^(-J26)/K_w)/(1+K_NH3*10^(-J26)/K_w)-Profile!B26*(H_SO2*(1+Ka_S1/10^(-J26)+Ka_S1*Ka_S2/10^(-J26)^2))*RTL/(1+(H_SO2*(1+Ka_S1/10^(-J26)+Ka_S1*Ka_S2/10^(-J26)^2))*RTL)*(Ka_S1*10^(-J26)+2*Ka_S1*Ka_S2)/(10^(-J26)^2+Ka_S1*10^(-J26)+Ka_S1*Ka_S2)-Ntot-K_w/10^(-J26)-Profile!C26*(10^(-J26)+2*K_HSO4)/(10^(-J26)+K_HSO4))&gt;0,1,-1)*7/2^9</f>
        <v/>
      </c>
      <c r="L26" s="9">
        <f>K26+IF((10^(-K26)+Atot*(H_NH3*(1+K_NH3*10^(-K26)/K_w))*RTL/(1+(H_NH3*(1+K_NH3*10^(-K26)/K_w))*RTL)*(K_NH3*10^(-K26)/K_w)/(1+K_NH3*10^(-K26)/K_w)-Profile!B26*(H_SO2*(1+Ka_S1/10^(-K26)+Ka_S1*Ka_S2/10^(-K26)^2))*RTL/(1+(H_SO2*(1+Ka_S1/10^(-K26)+Ka_S1*Ka_S2/10^(-K26)^2))*RTL)*(Ka_S1*10^(-K26)+2*Ka_S1*Ka_S2)/(10^(-K26)^2+Ka_S1*10^(-K26)+Ka_S1*Ka_S2)-Ntot-K_w/10^(-K26)-Profile!C26*(10^(-K26)+2*K_HSO4)/(10^(-K26)+K_HSO4))&gt;0,1,-1)*7/2^10</f>
        <v/>
      </c>
      <c r="M26" s="9">
        <f>L26+IF((10^(-L26)+Atot*(H_NH3*(1+K_NH3*10^(-L26)/K_w))*RTL/(1+(H_NH3*(1+K_NH3*10^(-L26)/K_w))*RTL)*(K_NH3*10^(-L26)/K_w)/(1+K_NH3*10^(-L26)/K_w)-Profile!B26*(H_SO2*(1+Ka_S1/10^(-L26)+Ka_S1*Ka_S2/10^(-L26)^2))*RTL/(1+(H_SO2*(1+Ka_S1/10^(-L26)+Ka_S1*Ka_S2/10^(-L26)^2))*RTL)*(Ka_S1*10^(-L26)+2*Ka_S1*Ka_S2)/(10^(-L26)^2+Ka_S1*10^(-L26)+Ka_S1*Ka_S2)-Ntot-K_w/10^(-L26)-Profile!C26*(10^(-L26)+2*K_HSO4)/(10^(-L26)+K_HSO4))&gt;0,1,-1)*7/2^11</f>
        <v/>
      </c>
      <c r="N26" s="9">
        <f>M26+IF((10^(-M26)+Atot*(H_NH3*(1+K_NH3*10^(-M26)/K_w))*RTL/(1+(H_NH3*(1+K_NH3*10^(-M26)/K_w))*RTL)*(K_NH3*10^(-M26)/K_w)/(1+K_NH3*10^(-M26)/K_w)-Profile!B26*(H_SO2*(1+Ka_S1/10^(-M26)+Ka_S1*Ka_S2/10^(-M26)^2))*RTL/(1+(H_SO2*(1+Ka_S1/10^(-M26)+Ka_S1*Ka_S2/10^(-M26)^2))*RTL)*(Ka_S1*10^(-M26)+2*Ka_S1*Ka_S2)/(10^(-M26)^2+Ka_S1*10^(-M26)+Ka_S1*Ka_S2)-Ntot-K_w/10^(-M26)-Profile!C26*(10^(-M26)+2*K_HSO4)/(10^(-M26)+K_HSO4))&gt;0,1,-1)*7/2^12</f>
        <v/>
      </c>
      <c r="O26" s="9">
        <f>N26+IF((10^(-N26)+Atot*(H_NH3*(1+K_NH3*10^(-N26)/K_w))*RTL/(1+(H_NH3*(1+K_NH3*10^(-N26)/K_w))*RTL)*(K_NH3*10^(-N26)/K_w)/(1+K_NH3*10^(-N26)/K_w)-Profile!B26*(H_SO2*(1+Ka_S1/10^(-N26)+Ka_S1*Ka_S2/10^(-N26)^2))*RTL/(1+(H_SO2*(1+Ka_S1/10^(-N26)+Ka_S1*Ka_S2/10^(-N26)^2))*RTL)*(Ka_S1*10^(-N26)+2*Ka_S1*Ka_S2)/(10^(-N26)^2+Ka_S1*10^(-N26)+Ka_S1*Ka_S2)-Ntot-K_w/10^(-N26)-Profile!C26*(10^(-N26)+2*K_HSO4)/(10^(-N26)+K_HSO4))&gt;0,1,-1)*7/2^13</f>
        <v/>
      </c>
      <c r="P26" s="9">
        <f>O26+IF((10^(-O26)+Atot*(H_NH3*(1+K_NH3*10^(-O26)/K_w))*RTL/(1+(H_NH3*(1+K_NH3*10^(-O26)/K_w))*RTL)*(K_NH3*10^(-O26)/K_w)/(1+K_NH3*10^(-O26)/K_w)-Profile!B26*(H_SO2*(1+Ka_S1/10^(-O26)+Ka_S1*Ka_S2/10^(-O26)^2))*RTL/(1+(H_SO2*(1+Ka_S1/10^(-O26)+Ka_S1*Ka_S2/10^(-O26)^2))*RTL)*(Ka_S1*10^(-O26)+2*Ka_S1*Ka_S2)/(10^(-O26)^2+Ka_S1*10^(-O26)+Ka_S1*Ka_S2)-Ntot-K_w/10^(-O26)-Profile!C26*(10^(-O26)+2*K_HSO4)/(10^(-O26)+K_HSO4))&gt;0,1,-1)*7/2^14</f>
        <v/>
      </c>
      <c r="Q26" s="9">
        <f>P26+IF((10^(-P26)+Atot*(H_NH3*(1+K_NH3*10^(-P26)/K_w))*RTL/(1+(H_NH3*(1+K_NH3*10^(-P26)/K_w))*RTL)*(K_NH3*10^(-P26)/K_w)/(1+K_NH3*10^(-P26)/K_w)-Profile!B26*(H_SO2*(1+Ka_S1/10^(-P26)+Ka_S1*Ka_S2/10^(-P26)^2))*RTL/(1+(H_SO2*(1+Ka_S1/10^(-P26)+Ka_S1*Ka_S2/10^(-P26)^2))*RTL)*(Ka_S1*10^(-P26)+2*Ka_S1*Ka_S2)/(10^(-P26)^2+Ka_S1*10^(-P26)+Ka_S1*Ka_S2)-Ntot-K_w/10^(-P26)-Profile!C26*(10^(-P26)+2*K_HSO4)/(10^(-P26)+K_HSO4))&gt;0,1,-1)*7/2^15</f>
        <v/>
      </c>
      <c r="R26" s="9">
        <f>Q26+IF((10^(-Q26)+Atot*(H_NH3*(1+K_NH3*10^(-Q26)/K_w))*RTL/(1+(H_NH3*(1+K_NH3*10^(-Q26)/K_w))*RTL)*(K_NH3*10^(-Q26)/K_w)/(1+K_NH3*10^(-Q26)/K_w)-Profile!B26*(H_SO2*(1+Ka_S1/10^(-Q26)+Ka_S1*Ka_S2/10^(-Q26)^2))*RTL/(1+(H_SO2*(1+Ka_S1/10^(-Q26)+Ka_S1*Ka_S2/10^(-Q26)^2))*RTL)*(Ka_S1*10^(-Q26)+2*Ka_S1*Ka_S2)/(10^(-Q26)^2+Ka_S1*10^(-Q26)+Ka_S1*Ka_S2)-Ntot-K_w/10^(-Q26)-Profile!C26*(10^(-Q26)+2*K_HSO4)/(10^(-Q26)+K_HSO4))&gt;0,1,-1)*7/2^16</f>
        <v/>
      </c>
      <c r="S26" s="9">
        <f>R26+IF((10^(-R26)+Atot*(H_NH3*(1+K_NH3*10^(-R26)/K_w))*RTL/(1+(H_NH3*(1+K_NH3*10^(-R26)/K_w))*RTL)*(K_NH3*10^(-R26)/K_w)/(1+K_NH3*10^(-R26)/K_w)-Profile!B26*(H_SO2*(1+Ka_S1/10^(-R26)+Ka_S1*Ka_S2/10^(-R26)^2))*RTL/(1+(H_SO2*(1+Ka_S1/10^(-R26)+Ka_S1*Ka_S2/10^(-R26)^2))*RTL)*(Ka_S1*10^(-R26)+2*Ka_S1*Ka_S2)/(10^(-R26)^2+Ka_S1*10^(-R26)+Ka_S1*Ka_S2)-Ntot-K_w/10^(-R26)-Profile!C26*(10^(-R26)+2*K_HSO4)/(10^(-R26)+K_HSO4))&gt;0,1,-1)*7/2^17</f>
        <v/>
      </c>
      <c r="T26" s="9">
        <f>S26+IF((10^(-S26)+Atot*(H_NH3*(1+K_NH3*10^(-S26)/K_w))*RTL/(1+(H_NH3*(1+K_NH3*10^(-S26)/K_w))*RTL)*(K_NH3*10^(-S26)/K_w)/(1+K_NH3*10^(-S26)/K_w)-Profile!B26*(H_SO2*(1+Ka_S1/10^(-S26)+Ka_S1*Ka_S2/10^(-S26)^2))*RTL/(1+(H_SO2*(1+Ka_S1/10^(-S26)+Ka_S1*Ka_S2/10^(-S26)^2))*RTL)*(Ka_S1*10^(-S26)+2*Ka_S1*Ka_S2)/(10^(-S26)^2+Ka_S1*10^(-S26)+Ka_S1*Ka_S2)-Ntot-K_w/10^(-S26)-Profile!C26*(10^(-S26)+2*K_HSO4)/(10^(-S26)+K_HSO4))&gt;0,1,-1)*7/2^18</f>
        <v/>
      </c>
      <c r="U26" s="9">
        <f>T26+IF((10^(-T26)+Atot*(H_NH3*(1+K_NH3*10^(-T26)/K_w))*RTL/(1+(H_NH3*(1+K_NH3*10^(-T26)/K_w))*RTL)*(K_NH3*10^(-T26)/K_w)/(1+K_NH3*10^(-T26)/K_w)-Profile!B26*(H_SO2*(1+Ka_S1/10^(-T26)+Ka_S1*Ka_S2/10^(-T26)^2))*RTL/(1+(H_SO2*(1+Ka_S1/10^(-T26)+Ka_S1*Ka_S2/10^(-T26)^2))*RTL)*(Ka_S1*10^(-T26)+2*Ka_S1*Ka_S2)/(10^(-T26)^2+Ka_S1*10^(-T26)+Ka_S1*Ka_S2)-Ntot-K_w/10^(-T26)-Profile!C26*(10^(-T26)+2*K_HSO4)/(10^(-T26)+K_HSO4))&gt;0,1,-1)*7/2^19</f>
        <v/>
      </c>
      <c r="V26" s="9">
        <f>U26+IF((10^(-U26)+Atot*(H_NH3*(1+K_NH3*10^(-U26)/K_w))*RTL/(1+(H_NH3*(1+K_NH3*10^(-U26)/K_w))*RTL)*(K_NH3*10^(-U26)/K_w)/(1+K_NH3*10^(-U26)/K_w)-Profile!B26*(H_SO2*(1+Ka_S1/10^(-U26)+Ka_S1*Ka_S2/10^(-U26)^2))*RTL/(1+(H_SO2*(1+Ka_S1/10^(-U26)+Ka_S1*Ka_S2/10^(-U26)^2))*RTL)*(Ka_S1*10^(-U26)+2*Ka_S1*Ka_S2)/(10^(-U26)^2+Ka_S1*10^(-U26)+Ka_S1*Ka_S2)-Ntot-K_w/10^(-U26)-Profile!C26*(10^(-U26)+2*K_HSO4)/(10^(-U26)+K_HSO4))&gt;0,1,-1)*7/2^20</f>
        <v/>
      </c>
      <c r="W26" s="9">
        <f>V26+IF((10^(-V26)+Atot*(H_NH3*(1+K_NH3*10^(-V26)/K_w))*RTL/(1+(H_NH3*(1+K_NH3*10^(-V26)/K_w))*RTL)*(K_NH3*10^(-V26)/K_w)/(1+K_NH3*10^(-V26)/K_w)-Profile!B26*(H_SO2*(1+Ka_S1/10^(-V26)+Ka_S1*Ka_S2/10^(-V26)^2))*RTL/(1+(H_SO2*(1+Ka_S1/10^(-V26)+Ka_S1*Ka_S2/10^(-V26)^2))*RTL)*(Ka_S1*10^(-V26)+2*Ka_S1*Ka_S2)/(10^(-V26)^2+Ka_S1*10^(-V26)+Ka_S1*Ka_S2)-Ntot-K_w/10^(-V26)-Profile!C26*(10^(-V26)+2*K_HSO4)/(10^(-V26)+K_HSO4))&gt;0,1,-1)*7/2^21</f>
        <v/>
      </c>
      <c r="X26" s="9">
        <f>W26+IF((10^(-W26)+Atot*(H_NH3*(1+K_NH3*10^(-W26)/K_w))*RTL/(1+(H_NH3*(1+K_NH3*10^(-W26)/K_w))*RTL)*(K_NH3*10^(-W26)/K_w)/(1+K_NH3*10^(-W26)/K_w)-Profile!B26*(H_SO2*(1+Ka_S1/10^(-W26)+Ka_S1*Ka_S2/10^(-W26)^2))*RTL/(1+(H_SO2*(1+Ka_S1/10^(-W26)+Ka_S1*Ka_S2/10^(-W26)^2))*RTL)*(Ka_S1*10^(-W26)+2*Ka_S1*Ka_S2)/(10^(-W26)^2+Ka_S1*10^(-W26)+Ka_S1*Ka_S2)-Ntot-K_w/10^(-W26)-Profile!C26*(10^(-W26)+2*K_HSO4)/(10^(-W26)+K_HSO4))&gt;0,1,-1)*7/2^22</f>
        <v/>
      </c>
      <c r="Y26" s="9">
        <f>X26+IF((10^(-X26)+Atot*(H_NH3*(1+K_NH3*10^(-X26)/K_w))*RTL/(1+(H_NH3*(1+K_NH3*10^(-X26)/K_w))*RTL)*(K_NH3*10^(-X26)/K_w)/(1+K_NH3*10^(-X26)/K_w)-Profile!B26*(H_SO2*(1+Ka_S1/10^(-X26)+Ka_S1*Ka_S2/10^(-X26)^2))*RTL/(1+(H_SO2*(1+Ka_S1/10^(-X26)+Ka_S1*Ka_S2/10^(-X26)^2))*RTL)*(Ka_S1*10^(-X26)+2*Ka_S1*Ka_S2)/(10^(-X26)^2+Ka_S1*10^(-X26)+Ka_S1*Ka_S2)-Ntot-K_w/10^(-X26)-Profile!C26*(10^(-X26)+2*K_HSO4)/(10^(-X26)+K_HSO4))&gt;0,1,-1)*7/2^23</f>
        <v/>
      </c>
      <c r="Z26" s="9">
        <f>Y26+IF((10^(-Y26)+Atot*(H_NH3*(1+K_NH3*10^(-Y26)/K_w))*RTL/(1+(H_NH3*(1+K_NH3*10^(-Y26)/K_w))*RTL)*(K_NH3*10^(-Y26)/K_w)/(1+K_NH3*10^(-Y26)/K_w)-Profile!B26*(H_SO2*(1+Ka_S1/10^(-Y26)+Ka_S1*Ka_S2/10^(-Y26)^2))*RTL/(1+(H_SO2*(1+Ka_S1/10^(-Y26)+Ka_S1*Ka_S2/10^(-Y26)^2))*RTL)*(Ka_S1*10^(-Y26)+2*Ka_S1*Ka_S2)/(10^(-Y26)^2+Ka_S1*10^(-Y26)+Ka_S1*Ka_S2)-Ntot-K_w/10^(-Y26)-Profile!C26*(10^(-Y26)+2*K_HSO4)/(10^(-Y26)+K_HSO4))&gt;0,1,-1)*7/2^24</f>
        <v/>
      </c>
      <c r="AA26" s="9">
        <f>Z26+IF((10^(-Z26)+Atot*(H_NH3*(1+K_NH3*10^(-Z26)/K_w))*RTL/(1+(H_NH3*(1+K_NH3*10^(-Z26)/K_w))*RTL)*(K_NH3*10^(-Z26)/K_w)/(1+K_NH3*10^(-Z26)/K_w)-Profile!B26*(H_SO2*(1+Ka_S1/10^(-Z26)+Ka_S1*Ka_S2/10^(-Z26)^2))*RTL/(1+(H_SO2*(1+Ka_S1/10^(-Z26)+Ka_S1*Ka_S2/10^(-Z26)^2))*RTL)*(Ka_S1*10^(-Z26)+2*Ka_S1*Ka_S2)/(10^(-Z26)^2+Ka_S1*10^(-Z26)+Ka_S1*Ka_S2)-Ntot-K_w/10^(-Z26)-Profile!C26*(10^(-Z26)+2*K_HSO4)/(10^(-Z26)+K_HSO4))&gt;0,1,-1)*7/2^25</f>
        <v/>
      </c>
      <c r="AB26" s="9">
        <f>AA26+IF((10^(-AA26)+Atot*(H_NH3*(1+K_NH3*10^(-AA26)/K_w))*RTL/(1+(H_NH3*(1+K_NH3*10^(-AA26)/K_w))*RTL)*(K_NH3*10^(-AA26)/K_w)/(1+K_NH3*10^(-AA26)/K_w)-Profile!B26*(H_SO2*(1+Ka_S1/10^(-AA26)+Ka_S1*Ka_S2/10^(-AA26)^2))*RTL/(1+(H_SO2*(1+Ka_S1/10^(-AA26)+Ka_S1*Ka_S2/10^(-AA26)^2))*RTL)*(Ka_S1*10^(-AA26)+2*Ka_S1*Ka_S2)/(10^(-AA26)^2+Ka_S1*10^(-AA26)+Ka_S1*Ka_S2)-Ntot-K_w/10^(-AA26)-Profile!C26*(10^(-AA26)+2*K_HSO4)/(10^(-AA26)+K_HSO4))&gt;0,1,-1)*7/2^26</f>
        <v/>
      </c>
      <c r="AC26" s="9">
        <f>AB26+IF((10^(-AB26)+Atot*(H_NH3*(1+K_NH3*10^(-AB26)/K_w))*RTL/(1+(H_NH3*(1+K_NH3*10^(-AB26)/K_w))*RTL)*(K_NH3*10^(-AB26)/K_w)/(1+K_NH3*10^(-AB26)/K_w)-Profile!B26*(H_SO2*(1+Ka_S1/10^(-AB26)+Ka_S1*Ka_S2/10^(-AB26)^2))*RTL/(1+(H_SO2*(1+Ka_S1/10^(-AB26)+Ka_S1*Ka_S2/10^(-AB26)^2))*RTL)*(Ka_S1*10^(-AB26)+2*Ka_S1*Ka_S2)/(10^(-AB26)^2+Ka_S1*10^(-AB26)+Ka_S1*Ka_S2)-Ntot-K_w/10^(-AB26)-Profile!C26*(10^(-AB26)+2*K_HSO4)/(10^(-AB26)+K_HSO4))&gt;0,1,-1)*7/2^27</f>
        <v/>
      </c>
      <c r="AD26" s="9">
        <f>AC26+IF((10^(-AC26)+Atot*(H_NH3*(1+K_NH3*10^(-AC26)/K_w))*RTL/(1+(H_NH3*(1+K_NH3*10^(-AC26)/K_w))*RTL)*(K_NH3*10^(-AC26)/K_w)/(1+K_NH3*10^(-AC26)/K_w)-Profile!B26*(H_SO2*(1+Ka_S1/10^(-AC26)+Ka_S1*Ka_S2/10^(-AC26)^2))*RTL/(1+(H_SO2*(1+Ka_S1/10^(-AC26)+Ka_S1*Ka_S2/10^(-AC26)^2))*RTL)*(Ka_S1*10^(-AC26)+2*Ka_S1*Ka_S2)/(10^(-AC26)^2+Ka_S1*10^(-AC26)+Ka_S1*Ka_S2)-Ntot-K_w/10^(-AC26)-Profile!C26*(10^(-AC26)+2*K_HSO4)/(10^(-AC26)+K_HSO4))&gt;0,1,-1)*7/2^28</f>
        <v/>
      </c>
      <c r="AE26" s="9">
        <f>AD26+IF((10^(-AD26)+Atot*(H_NH3*(1+K_NH3*10^(-AD26)/K_w))*RTL/(1+(H_NH3*(1+K_NH3*10^(-AD26)/K_w))*RTL)*(K_NH3*10^(-AD26)/K_w)/(1+K_NH3*10^(-AD26)/K_w)-Profile!B26*(H_SO2*(1+Ka_S1/10^(-AD26)+Ka_S1*Ka_S2/10^(-AD26)^2))*RTL/(1+(H_SO2*(1+Ka_S1/10^(-AD26)+Ka_S1*Ka_S2/10^(-AD26)^2))*RTL)*(Ka_S1*10^(-AD26)+2*Ka_S1*Ka_S2)/(10^(-AD26)^2+Ka_S1*10^(-AD26)+Ka_S1*Ka_S2)-Ntot-K_w/10^(-AD26)-Profile!C26*(10^(-AD26)+2*K_HSO4)/(10^(-AD26)+K_HSO4))&gt;0,1,-1)*7/2^29</f>
        <v/>
      </c>
      <c r="AF26" s="9">
        <f>AE26+IF((10^(-AE26)+Atot*(H_NH3*(1+K_NH3*10^(-AE26)/K_w))*RTL/(1+(H_NH3*(1+K_NH3*10^(-AE26)/K_w))*RTL)*(K_NH3*10^(-AE26)/K_w)/(1+K_NH3*10^(-AE26)/K_w)-Profile!B26*(H_SO2*(1+Ka_S1/10^(-AE26)+Ka_S1*Ka_S2/10^(-AE26)^2))*RTL/(1+(H_SO2*(1+Ka_S1/10^(-AE26)+Ka_S1*Ka_S2/10^(-AE26)^2))*RTL)*(Ka_S1*10^(-AE26)+2*Ka_S1*Ka_S2)/(10^(-AE26)^2+Ka_S1*10^(-AE26)+Ka_S1*Ka_S2)-Ntot-K_w/10^(-AE26)-Profile!C26*(10^(-AE26)+2*K_HSO4)/(10^(-AE26)+K_HSO4))&gt;0,1,-1)*7/2^30</f>
        <v/>
      </c>
      <c r="AG26" s="9">
        <f>AF26+IF((10^(-AF26)+Atot*(H_NH3*(1+K_NH3*10^(-AF26)/K_w))*RTL/(1+(H_NH3*(1+K_NH3*10^(-AF26)/K_w))*RTL)*(K_NH3*10^(-AF26)/K_w)/(1+K_NH3*10^(-AF26)/K_w)-Profile!B26*(H_SO2*(1+Ka_S1/10^(-AF26)+Ka_S1*Ka_S2/10^(-AF26)^2))*RTL/(1+(H_SO2*(1+Ka_S1/10^(-AF26)+Ka_S1*Ka_S2/10^(-AF26)^2))*RTL)*(Ka_S1*10^(-AF26)+2*Ka_S1*Ka_S2)/(10^(-AF26)^2+Ka_S1*10^(-AF26)+Ka_S1*Ka_S2)-Ntot-K_w/10^(-AF26)-Profile!C26*(10^(-AF26)+2*K_HSO4)/(10^(-AF26)+K_HSO4))&gt;0,1,-1)*7/2^31</f>
        <v/>
      </c>
      <c r="AH26" s="9">
        <f>AG26+IF((10^(-AG26)+Atot*(H_NH3*(1+K_NH3*10^(-AG26)/K_w))*RTL/(1+(H_NH3*(1+K_NH3*10^(-AG26)/K_w))*RTL)*(K_NH3*10^(-AG26)/K_w)/(1+K_NH3*10^(-AG26)/K_w)-Profile!B26*(H_SO2*(1+Ka_S1/10^(-AG26)+Ka_S1*Ka_S2/10^(-AG26)^2))*RTL/(1+(H_SO2*(1+Ka_S1/10^(-AG26)+Ka_S1*Ka_S2/10^(-AG26)^2))*RTL)*(Ka_S1*10^(-AG26)+2*Ka_S1*Ka_S2)/(10^(-AG26)^2+Ka_S1*10^(-AG26)+Ka_S1*Ka_S2)-Ntot-K_w/10^(-AG26)-Profile!C26*(10^(-AG26)+2*K_HSO4)/(10^(-AG26)+K_HSO4))&gt;0,1,-1)*7/2^32</f>
        <v/>
      </c>
      <c r="AI26" s="9">
        <f>AH26+IF((10^(-AH26)+Atot*(H_NH3*(1+K_NH3*10^(-AH26)/K_w))*RTL/(1+(H_NH3*(1+K_NH3*10^(-AH26)/K_w))*RTL)*(K_NH3*10^(-AH26)/K_w)/(1+K_NH3*10^(-AH26)/K_w)-Profile!B26*(H_SO2*(1+Ka_S1/10^(-AH26)+Ka_S1*Ka_S2/10^(-AH26)^2))*RTL/(1+(H_SO2*(1+Ka_S1/10^(-AH26)+Ka_S1*Ka_S2/10^(-AH26)^2))*RTL)*(Ka_S1*10^(-AH26)+2*Ka_S1*Ka_S2)/(10^(-AH26)^2+Ka_S1*10^(-AH26)+Ka_S1*Ka_S2)-Ntot-K_w/10^(-AH26)-Profile!C26*(10^(-AH26)+2*K_HSO4)/(10^(-AH26)+K_HSO4))&gt;0,1,-1)*7/2^33</f>
        <v/>
      </c>
      <c r="AJ26" s="9">
        <f>AI26+IF((10^(-AI26)+Atot*(H_NH3*(1+K_NH3*10^(-AI26)/K_w))*RTL/(1+(H_NH3*(1+K_NH3*10^(-AI26)/K_w))*RTL)*(K_NH3*10^(-AI26)/K_w)/(1+K_NH3*10^(-AI26)/K_w)-Profile!B26*(H_SO2*(1+Ka_S1/10^(-AI26)+Ka_S1*Ka_S2/10^(-AI26)^2))*RTL/(1+(H_SO2*(1+Ka_S1/10^(-AI26)+Ka_S1*Ka_S2/10^(-AI26)^2))*RTL)*(Ka_S1*10^(-AI26)+2*Ka_S1*Ka_S2)/(10^(-AI26)^2+Ka_S1*10^(-AI26)+Ka_S1*Ka_S2)-Ntot-K_w/10^(-AI26)-Profile!C26*(10^(-AI26)+2*K_HSO4)/(10^(-AI26)+K_HSO4))&gt;0,1,-1)*7/2^34</f>
        <v/>
      </c>
      <c r="AK26" s="9">
        <f>AJ26+IF((10^(-AJ26)+Atot*(H_NH3*(1+K_NH3*10^(-AJ26)/K_w))*RTL/(1+(H_NH3*(1+K_NH3*10^(-AJ26)/K_w))*RTL)*(K_NH3*10^(-AJ26)/K_w)/(1+K_NH3*10^(-AJ26)/K_w)-Profile!B26*(H_SO2*(1+Ka_S1/10^(-AJ26)+Ka_S1*Ka_S2/10^(-AJ26)^2))*RTL/(1+(H_SO2*(1+Ka_S1/10^(-AJ26)+Ka_S1*Ka_S2/10^(-AJ26)^2))*RTL)*(Ka_S1*10^(-AJ26)+2*Ka_S1*Ka_S2)/(10^(-AJ26)^2+Ka_S1*10^(-AJ26)+Ka_S1*Ka_S2)-Ntot-K_w/10^(-AJ26)-Profile!C26*(10^(-AJ26)+2*K_HSO4)/(10^(-AJ26)+K_HSO4))&gt;0,1,-1)*7/2^35</f>
        <v/>
      </c>
      <c r="AL26" s="9">
        <f>AK26+IF((10^(-AK26)+Atot*(H_NH3*(1+K_NH3*10^(-AK26)/K_w))*RTL/(1+(H_NH3*(1+K_NH3*10^(-AK26)/K_w))*RTL)*(K_NH3*10^(-AK26)/K_w)/(1+K_NH3*10^(-AK26)/K_w)-Profile!B26*(H_SO2*(1+Ka_S1/10^(-AK26)+Ka_S1*Ka_S2/10^(-AK26)^2))*RTL/(1+(H_SO2*(1+Ka_S1/10^(-AK26)+Ka_S1*Ka_S2/10^(-AK26)^2))*RTL)*(Ka_S1*10^(-AK26)+2*Ka_S1*Ka_S2)/(10^(-AK26)^2+Ka_S1*10^(-AK26)+Ka_S1*Ka_S2)-Ntot-K_w/10^(-AK26)-Profile!C26*(10^(-AK26)+2*K_HSO4)/(10^(-AK26)+K_HSO4))&gt;0,1,-1)*7/2^36</f>
        <v/>
      </c>
    </row>
    <row r="27">
      <c r="A27">
        <f>Profile!A27</f>
        <v/>
      </c>
      <c r="B27" t="n">
        <v>7</v>
      </c>
      <c r="C27" s="9">
        <f>B27+IF((10^(-B27)+Atot*(H_NH3*(1+K_NH3*10^(-B27)/K_w))*RTL/(1+(H_NH3*(1+K_NH3*10^(-B27)/K_w))*RTL)*(K_NH3*10^(-B27)/K_w)/(1+K_NH3*10^(-B27)/K_w)-Profile!B27*(H_SO2*(1+Ka_S1/10^(-B27)+Ka_S1*Ka_S2/10^(-B27)^2))*RTL/(1+(H_SO2*(1+Ka_S1/10^(-B27)+Ka_S1*Ka_S2/10^(-B27)^2))*RTL)*(Ka_S1*10^(-B27)+2*Ka_S1*Ka_S2)/(10^(-B27)^2+Ka_S1*10^(-B27)+Ka_S1*Ka_S2)-Ntot-K_w/10^(-B27)-Profile!C27*(10^(-B27)+2*K_HSO4)/(10^(-B27)+K_HSO4))&gt;0,1,-1)*7/2^1</f>
        <v/>
      </c>
      <c r="D27" s="9">
        <f>C27+IF((10^(-C27)+Atot*(H_NH3*(1+K_NH3*10^(-C27)/K_w))*RTL/(1+(H_NH3*(1+K_NH3*10^(-C27)/K_w))*RTL)*(K_NH3*10^(-C27)/K_w)/(1+K_NH3*10^(-C27)/K_w)-Profile!B27*(H_SO2*(1+Ka_S1/10^(-C27)+Ka_S1*Ka_S2/10^(-C27)^2))*RTL/(1+(H_SO2*(1+Ka_S1/10^(-C27)+Ka_S1*Ka_S2/10^(-C27)^2))*RTL)*(Ka_S1*10^(-C27)+2*Ka_S1*Ka_S2)/(10^(-C27)^2+Ka_S1*10^(-C27)+Ka_S1*Ka_S2)-Ntot-K_w/10^(-C27)-Profile!C27*(10^(-C27)+2*K_HSO4)/(10^(-C27)+K_HSO4))&gt;0,1,-1)*7/2^2</f>
        <v/>
      </c>
      <c r="E27" s="9">
        <f>D27+IF((10^(-D27)+Atot*(H_NH3*(1+K_NH3*10^(-D27)/K_w))*RTL/(1+(H_NH3*(1+K_NH3*10^(-D27)/K_w))*RTL)*(K_NH3*10^(-D27)/K_w)/(1+K_NH3*10^(-D27)/K_w)-Profile!B27*(H_SO2*(1+Ka_S1/10^(-D27)+Ka_S1*Ka_S2/10^(-D27)^2))*RTL/(1+(H_SO2*(1+Ka_S1/10^(-D27)+Ka_S1*Ka_S2/10^(-D27)^2))*RTL)*(Ka_S1*10^(-D27)+2*Ka_S1*Ka_S2)/(10^(-D27)^2+Ka_S1*10^(-D27)+Ka_S1*Ka_S2)-Ntot-K_w/10^(-D27)-Profile!C27*(10^(-D27)+2*K_HSO4)/(10^(-D27)+K_HSO4))&gt;0,1,-1)*7/2^3</f>
        <v/>
      </c>
      <c r="F27" s="9">
        <f>E27+IF((10^(-E27)+Atot*(H_NH3*(1+K_NH3*10^(-E27)/K_w))*RTL/(1+(H_NH3*(1+K_NH3*10^(-E27)/K_w))*RTL)*(K_NH3*10^(-E27)/K_w)/(1+K_NH3*10^(-E27)/K_w)-Profile!B27*(H_SO2*(1+Ka_S1/10^(-E27)+Ka_S1*Ka_S2/10^(-E27)^2))*RTL/(1+(H_SO2*(1+Ka_S1/10^(-E27)+Ka_S1*Ka_S2/10^(-E27)^2))*RTL)*(Ka_S1*10^(-E27)+2*Ka_S1*Ka_S2)/(10^(-E27)^2+Ka_S1*10^(-E27)+Ka_S1*Ka_S2)-Ntot-K_w/10^(-E27)-Profile!C27*(10^(-E27)+2*K_HSO4)/(10^(-E27)+K_HSO4))&gt;0,1,-1)*7/2^4</f>
        <v/>
      </c>
      <c r="G27" s="9">
        <f>F27+IF((10^(-F27)+Atot*(H_NH3*(1+K_NH3*10^(-F27)/K_w))*RTL/(1+(H_NH3*(1+K_NH3*10^(-F27)/K_w))*RTL)*(K_NH3*10^(-F27)/K_w)/(1+K_NH3*10^(-F27)/K_w)-Profile!B27*(H_SO2*(1+Ka_S1/10^(-F27)+Ka_S1*Ka_S2/10^(-F27)^2))*RTL/(1+(H_SO2*(1+Ka_S1/10^(-F27)+Ka_S1*Ka_S2/10^(-F27)^2))*RTL)*(Ka_S1*10^(-F27)+2*Ka_S1*Ka_S2)/(10^(-F27)^2+Ka_S1*10^(-F27)+Ka_S1*Ka_S2)-Ntot-K_w/10^(-F27)-Profile!C27*(10^(-F27)+2*K_HSO4)/(10^(-F27)+K_HSO4))&gt;0,1,-1)*7/2^5</f>
        <v/>
      </c>
      <c r="H27" s="9">
        <f>G27+IF((10^(-G27)+Atot*(H_NH3*(1+K_NH3*10^(-G27)/K_w))*RTL/(1+(H_NH3*(1+K_NH3*10^(-G27)/K_w))*RTL)*(K_NH3*10^(-G27)/K_w)/(1+K_NH3*10^(-G27)/K_w)-Profile!B27*(H_SO2*(1+Ka_S1/10^(-G27)+Ka_S1*Ka_S2/10^(-G27)^2))*RTL/(1+(H_SO2*(1+Ka_S1/10^(-G27)+Ka_S1*Ka_S2/10^(-G27)^2))*RTL)*(Ka_S1*10^(-G27)+2*Ka_S1*Ka_S2)/(10^(-G27)^2+Ka_S1*10^(-G27)+Ka_S1*Ka_S2)-Ntot-K_w/10^(-G27)-Profile!C27*(10^(-G27)+2*K_HSO4)/(10^(-G27)+K_HSO4))&gt;0,1,-1)*7/2^6</f>
        <v/>
      </c>
      <c r="I27" s="9">
        <f>H27+IF((10^(-H27)+Atot*(H_NH3*(1+K_NH3*10^(-H27)/K_w))*RTL/(1+(H_NH3*(1+K_NH3*10^(-H27)/K_w))*RTL)*(K_NH3*10^(-H27)/K_w)/(1+K_NH3*10^(-H27)/K_w)-Profile!B27*(H_SO2*(1+Ka_S1/10^(-H27)+Ka_S1*Ka_S2/10^(-H27)^2))*RTL/(1+(H_SO2*(1+Ka_S1/10^(-H27)+Ka_S1*Ka_S2/10^(-H27)^2))*RTL)*(Ka_S1*10^(-H27)+2*Ka_S1*Ka_S2)/(10^(-H27)^2+Ka_S1*10^(-H27)+Ka_S1*Ka_S2)-Ntot-K_w/10^(-H27)-Profile!C27*(10^(-H27)+2*K_HSO4)/(10^(-H27)+K_HSO4))&gt;0,1,-1)*7/2^7</f>
        <v/>
      </c>
      <c r="J27" s="9">
        <f>I27+IF((10^(-I27)+Atot*(H_NH3*(1+K_NH3*10^(-I27)/K_w))*RTL/(1+(H_NH3*(1+K_NH3*10^(-I27)/K_w))*RTL)*(K_NH3*10^(-I27)/K_w)/(1+K_NH3*10^(-I27)/K_w)-Profile!B27*(H_SO2*(1+Ka_S1/10^(-I27)+Ka_S1*Ka_S2/10^(-I27)^2))*RTL/(1+(H_SO2*(1+Ka_S1/10^(-I27)+Ka_S1*Ka_S2/10^(-I27)^2))*RTL)*(Ka_S1*10^(-I27)+2*Ka_S1*Ka_S2)/(10^(-I27)^2+Ka_S1*10^(-I27)+Ka_S1*Ka_S2)-Ntot-K_w/10^(-I27)-Profile!C27*(10^(-I27)+2*K_HSO4)/(10^(-I27)+K_HSO4))&gt;0,1,-1)*7/2^8</f>
        <v/>
      </c>
      <c r="K27" s="9">
        <f>J27+IF((10^(-J27)+Atot*(H_NH3*(1+K_NH3*10^(-J27)/K_w))*RTL/(1+(H_NH3*(1+K_NH3*10^(-J27)/K_w))*RTL)*(K_NH3*10^(-J27)/K_w)/(1+K_NH3*10^(-J27)/K_w)-Profile!B27*(H_SO2*(1+Ka_S1/10^(-J27)+Ka_S1*Ka_S2/10^(-J27)^2))*RTL/(1+(H_SO2*(1+Ka_S1/10^(-J27)+Ka_S1*Ka_S2/10^(-J27)^2))*RTL)*(Ka_S1*10^(-J27)+2*Ka_S1*Ka_S2)/(10^(-J27)^2+Ka_S1*10^(-J27)+Ka_S1*Ka_S2)-Ntot-K_w/10^(-J27)-Profile!C27*(10^(-J27)+2*K_HSO4)/(10^(-J27)+K_HSO4))&gt;0,1,-1)*7/2^9</f>
        <v/>
      </c>
      <c r="L27" s="9">
        <f>K27+IF((10^(-K27)+Atot*(H_NH3*(1+K_NH3*10^(-K27)/K_w))*RTL/(1+(H_NH3*(1+K_NH3*10^(-K27)/K_w))*RTL)*(K_NH3*10^(-K27)/K_w)/(1+K_NH3*10^(-K27)/K_w)-Profile!B27*(H_SO2*(1+Ka_S1/10^(-K27)+Ka_S1*Ka_S2/10^(-K27)^2))*RTL/(1+(H_SO2*(1+Ka_S1/10^(-K27)+Ka_S1*Ka_S2/10^(-K27)^2))*RTL)*(Ka_S1*10^(-K27)+2*Ka_S1*Ka_S2)/(10^(-K27)^2+Ka_S1*10^(-K27)+Ka_S1*Ka_S2)-Ntot-K_w/10^(-K27)-Profile!C27*(10^(-K27)+2*K_HSO4)/(10^(-K27)+K_HSO4))&gt;0,1,-1)*7/2^10</f>
        <v/>
      </c>
      <c r="M27" s="9">
        <f>L27+IF((10^(-L27)+Atot*(H_NH3*(1+K_NH3*10^(-L27)/K_w))*RTL/(1+(H_NH3*(1+K_NH3*10^(-L27)/K_w))*RTL)*(K_NH3*10^(-L27)/K_w)/(1+K_NH3*10^(-L27)/K_w)-Profile!B27*(H_SO2*(1+Ka_S1/10^(-L27)+Ka_S1*Ka_S2/10^(-L27)^2))*RTL/(1+(H_SO2*(1+Ka_S1/10^(-L27)+Ka_S1*Ka_S2/10^(-L27)^2))*RTL)*(Ka_S1*10^(-L27)+2*Ka_S1*Ka_S2)/(10^(-L27)^2+Ka_S1*10^(-L27)+Ka_S1*Ka_S2)-Ntot-K_w/10^(-L27)-Profile!C27*(10^(-L27)+2*K_HSO4)/(10^(-L27)+K_HSO4))&gt;0,1,-1)*7/2^11</f>
        <v/>
      </c>
      <c r="N27" s="9">
        <f>M27+IF((10^(-M27)+Atot*(H_NH3*(1+K_NH3*10^(-M27)/K_w))*RTL/(1+(H_NH3*(1+K_NH3*10^(-M27)/K_w))*RTL)*(K_NH3*10^(-M27)/K_w)/(1+K_NH3*10^(-M27)/K_w)-Profile!B27*(H_SO2*(1+Ka_S1/10^(-M27)+Ka_S1*Ka_S2/10^(-M27)^2))*RTL/(1+(H_SO2*(1+Ka_S1/10^(-M27)+Ka_S1*Ka_S2/10^(-M27)^2))*RTL)*(Ka_S1*10^(-M27)+2*Ka_S1*Ka_S2)/(10^(-M27)^2+Ka_S1*10^(-M27)+Ka_S1*Ka_S2)-Ntot-K_w/10^(-M27)-Profile!C27*(10^(-M27)+2*K_HSO4)/(10^(-M27)+K_HSO4))&gt;0,1,-1)*7/2^12</f>
        <v/>
      </c>
      <c r="O27" s="9">
        <f>N27+IF((10^(-N27)+Atot*(H_NH3*(1+K_NH3*10^(-N27)/K_w))*RTL/(1+(H_NH3*(1+K_NH3*10^(-N27)/K_w))*RTL)*(K_NH3*10^(-N27)/K_w)/(1+K_NH3*10^(-N27)/K_w)-Profile!B27*(H_SO2*(1+Ka_S1/10^(-N27)+Ka_S1*Ka_S2/10^(-N27)^2))*RTL/(1+(H_SO2*(1+Ka_S1/10^(-N27)+Ka_S1*Ka_S2/10^(-N27)^2))*RTL)*(Ka_S1*10^(-N27)+2*Ka_S1*Ka_S2)/(10^(-N27)^2+Ka_S1*10^(-N27)+Ka_S1*Ka_S2)-Ntot-K_w/10^(-N27)-Profile!C27*(10^(-N27)+2*K_HSO4)/(10^(-N27)+K_HSO4))&gt;0,1,-1)*7/2^13</f>
        <v/>
      </c>
      <c r="P27" s="9">
        <f>O27+IF((10^(-O27)+Atot*(H_NH3*(1+K_NH3*10^(-O27)/K_w))*RTL/(1+(H_NH3*(1+K_NH3*10^(-O27)/K_w))*RTL)*(K_NH3*10^(-O27)/K_w)/(1+K_NH3*10^(-O27)/K_w)-Profile!B27*(H_SO2*(1+Ka_S1/10^(-O27)+Ka_S1*Ka_S2/10^(-O27)^2))*RTL/(1+(H_SO2*(1+Ka_S1/10^(-O27)+Ka_S1*Ka_S2/10^(-O27)^2))*RTL)*(Ka_S1*10^(-O27)+2*Ka_S1*Ka_S2)/(10^(-O27)^2+Ka_S1*10^(-O27)+Ka_S1*Ka_S2)-Ntot-K_w/10^(-O27)-Profile!C27*(10^(-O27)+2*K_HSO4)/(10^(-O27)+K_HSO4))&gt;0,1,-1)*7/2^14</f>
        <v/>
      </c>
      <c r="Q27" s="9">
        <f>P27+IF((10^(-P27)+Atot*(H_NH3*(1+K_NH3*10^(-P27)/K_w))*RTL/(1+(H_NH3*(1+K_NH3*10^(-P27)/K_w))*RTL)*(K_NH3*10^(-P27)/K_w)/(1+K_NH3*10^(-P27)/K_w)-Profile!B27*(H_SO2*(1+Ka_S1/10^(-P27)+Ka_S1*Ka_S2/10^(-P27)^2))*RTL/(1+(H_SO2*(1+Ka_S1/10^(-P27)+Ka_S1*Ka_S2/10^(-P27)^2))*RTL)*(Ka_S1*10^(-P27)+2*Ka_S1*Ka_S2)/(10^(-P27)^2+Ka_S1*10^(-P27)+Ka_S1*Ka_S2)-Ntot-K_w/10^(-P27)-Profile!C27*(10^(-P27)+2*K_HSO4)/(10^(-P27)+K_HSO4))&gt;0,1,-1)*7/2^15</f>
        <v/>
      </c>
      <c r="R27" s="9">
        <f>Q27+IF((10^(-Q27)+Atot*(H_NH3*(1+K_NH3*10^(-Q27)/K_w))*RTL/(1+(H_NH3*(1+K_NH3*10^(-Q27)/K_w))*RTL)*(K_NH3*10^(-Q27)/K_w)/(1+K_NH3*10^(-Q27)/K_w)-Profile!B27*(H_SO2*(1+Ka_S1/10^(-Q27)+Ka_S1*Ka_S2/10^(-Q27)^2))*RTL/(1+(H_SO2*(1+Ka_S1/10^(-Q27)+Ka_S1*Ka_S2/10^(-Q27)^2))*RTL)*(Ka_S1*10^(-Q27)+2*Ka_S1*Ka_S2)/(10^(-Q27)^2+Ka_S1*10^(-Q27)+Ka_S1*Ka_S2)-Ntot-K_w/10^(-Q27)-Profile!C27*(10^(-Q27)+2*K_HSO4)/(10^(-Q27)+K_HSO4))&gt;0,1,-1)*7/2^16</f>
        <v/>
      </c>
      <c r="S27" s="9">
        <f>R27+IF((10^(-R27)+Atot*(H_NH3*(1+K_NH3*10^(-R27)/K_w))*RTL/(1+(H_NH3*(1+K_NH3*10^(-R27)/K_w))*RTL)*(K_NH3*10^(-R27)/K_w)/(1+K_NH3*10^(-R27)/K_w)-Profile!B27*(H_SO2*(1+Ka_S1/10^(-R27)+Ka_S1*Ka_S2/10^(-R27)^2))*RTL/(1+(H_SO2*(1+Ka_S1/10^(-R27)+Ka_S1*Ka_S2/10^(-R27)^2))*RTL)*(Ka_S1*10^(-R27)+2*Ka_S1*Ka_S2)/(10^(-R27)^2+Ka_S1*10^(-R27)+Ka_S1*Ka_S2)-Ntot-K_w/10^(-R27)-Profile!C27*(10^(-R27)+2*K_HSO4)/(10^(-R27)+K_HSO4))&gt;0,1,-1)*7/2^17</f>
        <v/>
      </c>
      <c r="T27" s="9">
        <f>S27+IF((10^(-S27)+Atot*(H_NH3*(1+K_NH3*10^(-S27)/K_w))*RTL/(1+(H_NH3*(1+K_NH3*10^(-S27)/K_w))*RTL)*(K_NH3*10^(-S27)/K_w)/(1+K_NH3*10^(-S27)/K_w)-Profile!B27*(H_SO2*(1+Ka_S1/10^(-S27)+Ka_S1*Ka_S2/10^(-S27)^2))*RTL/(1+(H_SO2*(1+Ka_S1/10^(-S27)+Ka_S1*Ka_S2/10^(-S27)^2))*RTL)*(Ka_S1*10^(-S27)+2*Ka_S1*Ka_S2)/(10^(-S27)^2+Ka_S1*10^(-S27)+Ka_S1*Ka_S2)-Ntot-K_w/10^(-S27)-Profile!C27*(10^(-S27)+2*K_HSO4)/(10^(-S27)+K_HSO4))&gt;0,1,-1)*7/2^18</f>
        <v/>
      </c>
      <c r="U27" s="9">
        <f>T27+IF((10^(-T27)+Atot*(H_NH3*(1+K_NH3*10^(-T27)/K_w))*RTL/(1+(H_NH3*(1+K_NH3*10^(-T27)/K_w))*RTL)*(K_NH3*10^(-T27)/K_w)/(1+K_NH3*10^(-T27)/K_w)-Profile!B27*(H_SO2*(1+Ka_S1/10^(-T27)+Ka_S1*Ka_S2/10^(-T27)^2))*RTL/(1+(H_SO2*(1+Ka_S1/10^(-T27)+Ka_S1*Ka_S2/10^(-T27)^2))*RTL)*(Ka_S1*10^(-T27)+2*Ka_S1*Ka_S2)/(10^(-T27)^2+Ka_S1*10^(-T27)+Ka_S1*Ka_S2)-Ntot-K_w/10^(-T27)-Profile!C27*(10^(-T27)+2*K_HSO4)/(10^(-T27)+K_HSO4))&gt;0,1,-1)*7/2^19</f>
        <v/>
      </c>
      <c r="V27" s="9">
        <f>U27+IF((10^(-U27)+Atot*(H_NH3*(1+K_NH3*10^(-U27)/K_w))*RTL/(1+(H_NH3*(1+K_NH3*10^(-U27)/K_w))*RTL)*(K_NH3*10^(-U27)/K_w)/(1+K_NH3*10^(-U27)/K_w)-Profile!B27*(H_SO2*(1+Ka_S1/10^(-U27)+Ka_S1*Ka_S2/10^(-U27)^2))*RTL/(1+(H_SO2*(1+Ka_S1/10^(-U27)+Ka_S1*Ka_S2/10^(-U27)^2))*RTL)*(Ka_S1*10^(-U27)+2*Ka_S1*Ka_S2)/(10^(-U27)^2+Ka_S1*10^(-U27)+Ka_S1*Ka_S2)-Ntot-K_w/10^(-U27)-Profile!C27*(10^(-U27)+2*K_HSO4)/(10^(-U27)+K_HSO4))&gt;0,1,-1)*7/2^20</f>
        <v/>
      </c>
      <c r="W27" s="9">
        <f>V27+IF((10^(-V27)+Atot*(H_NH3*(1+K_NH3*10^(-V27)/K_w))*RTL/(1+(H_NH3*(1+K_NH3*10^(-V27)/K_w))*RTL)*(K_NH3*10^(-V27)/K_w)/(1+K_NH3*10^(-V27)/K_w)-Profile!B27*(H_SO2*(1+Ka_S1/10^(-V27)+Ka_S1*Ka_S2/10^(-V27)^2))*RTL/(1+(H_SO2*(1+Ka_S1/10^(-V27)+Ka_S1*Ka_S2/10^(-V27)^2))*RTL)*(Ka_S1*10^(-V27)+2*Ka_S1*Ka_S2)/(10^(-V27)^2+Ka_S1*10^(-V27)+Ka_S1*Ka_S2)-Ntot-K_w/10^(-V27)-Profile!C27*(10^(-V27)+2*K_HSO4)/(10^(-V27)+K_HSO4))&gt;0,1,-1)*7/2^21</f>
        <v/>
      </c>
      <c r="X27" s="9">
        <f>W27+IF((10^(-W27)+Atot*(H_NH3*(1+K_NH3*10^(-W27)/K_w))*RTL/(1+(H_NH3*(1+K_NH3*10^(-W27)/K_w))*RTL)*(K_NH3*10^(-W27)/K_w)/(1+K_NH3*10^(-W27)/K_w)-Profile!B27*(H_SO2*(1+Ka_S1/10^(-W27)+Ka_S1*Ka_S2/10^(-W27)^2))*RTL/(1+(H_SO2*(1+Ka_S1/10^(-W27)+Ka_S1*Ka_S2/10^(-W27)^2))*RTL)*(Ka_S1*10^(-W27)+2*Ka_S1*Ka_S2)/(10^(-W27)^2+Ka_S1*10^(-W27)+Ka_S1*Ka_S2)-Ntot-K_w/10^(-W27)-Profile!C27*(10^(-W27)+2*K_HSO4)/(10^(-W27)+K_HSO4))&gt;0,1,-1)*7/2^22</f>
        <v/>
      </c>
      <c r="Y27" s="9">
        <f>X27+IF((10^(-X27)+Atot*(H_NH3*(1+K_NH3*10^(-X27)/K_w))*RTL/(1+(H_NH3*(1+K_NH3*10^(-X27)/K_w))*RTL)*(K_NH3*10^(-X27)/K_w)/(1+K_NH3*10^(-X27)/K_w)-Profile!B27*(H_SO2*(1+Ka_S1/10^(-X27)+Ka_S1*Ka_S2/10^(-X27)^2))*RTL/(1+(H_SO2*(1+Ka_S1/10^(-X27)+Ka_S1*Ka_S2/10^(-X27)^2))*RTL)*(Ka_S1*10^(-X27)+2*Ka_S1*Ka_S2)/(10^(-X27)^2+Ka_S1*10^(-X27)+Ka_S1*Ka_S2)-Ntot-K_w/10^(-X27)-Profile!C27*(10^(-X27)+2*K_HSO4)/(10^(-X27)+K_HSO4))&gt;0,1,-1)*7/2^23</f>
        <v/>
      </c>
      <c r="Z27" s="9">
        <f>Y27+IF((10^(-Y27)+Atot*(H_NH3*(1+K_NH3*10^(-Y27)/K_w))*RTL/(1+(H_NH3*(1+K_NH3*10^(-Y27)/K_w))*RTL)*(K_NH3*10^(-Y27)/K_w)/(1+K_NH3*10^(-Y27)/K_w)-Profile!B27*(H_SO2*(1+Ka_S1/10^(-Y27)+Ka_S1*Ka_S2/10^(-Y27)^2))*RTL/(1+(H_SO2*(1+Ka_S1/10^(-Y27)+Ka_S1*Ka_S2/10^(-Y27)^2))*RTL)*(Ka_S1*10^(-Y27)+2*Ka_S1*Ka_S2)/(10^(-Y27)^2+Ka_S1*10^(-Y27)+Ka_S1*Ka_S2)-Ntot-K_w/10^(-Y27)-Profile!C27*(10^(-Y27)+2*K_HSO4)/(10^(-Y27)+K_HSO4))&gt;0,1,-1)*7/2^24</f>
        <v/>
      </c>
      <c r="AA27" s="9">
        <f>Z27+IF((10^(-Z27)+Atot*(H_NH3*(1+K_NH3*10^(-Z27)/K_w))*RTL/(1+(H_NH3*(1+K_NH3*10^(-Z27)/K_w))*RTL)*(K_NH3*10^(-Z27)/K_w)/(1+K_NH3*10^(-Z27)/K_w)-Profile!B27*(H_SO2*(1+Ka_S1/10^(-Z27)+Ka_S1*Ka_S2/10^(-Z27)^2))*RTL/(1+(H_SO2*(1+Ka_S1/10^(-Z27)+Ka_S1*Ka_S2/10^(-Z27)^2))*RTL)*(Ka_S1*10^(-Z27)+2*Ka_S1*Ka_S2)/(10^(-Z27)^2+Ka_S1*10^(-Z27)+Ka_S1*Ka_S2)-Ntot-K_w/10^(-Z27)-Profile!C27*(10^(-Z27)+2*K_HSO4)/(10^(-Z27)+K_HSO4))&gt;0,1,-1)*7/2^25</f>
        <v/>
      </c>
      <c r="AB27" s="9">
        <f>AA27+IF((10^(-AA27)+Atot*(H_NH3*(1+K_NH3*10^(-AA27)/K_w))*RTL/(1+(H_NH3*(1+K_NH3*10^(-AA27)/K_w))*RTL)*(K_NH3*10^(-AA27)/K_w)/(1+K_NH3*10^(-AA27)/K_w)-Profile!B27*(H_SO2*(1+Ka_S1/10^(-AA27)+Ka_S1*Ka_S2/10^(-AA27)^2))*RTL/(1+(H_SO2*(1+Ka_S1/10^(-AA27)+Ka_S1*Ka_S2/10^(-AA27)^2))*RTL)*(Ka_S1*10^(-AA27)+2*Ka_S1*Ka_S2)/(10^(-AA27)^2+Ka_S1*10^(-AA27)+Ka_S1*Ka_S2)-Ntot-K_w/10^(-AA27)-Profile!C27*(10^(-AA27)+2*K_HSO4)/(10^(-AA27)+K_HSO4))&gt;0,1,-1)*7/2^26</f>
        <v/>
      </c>
      <c r="AC27" s="9">
        <f>AB27+IF((10^(-AB27)+Atot*(H_NH3*(1+K_NH3*10^(-AB27)/K_w))*RTL/(1+(H_NH3*(1+K_NH3*10^(-AB27)/K_w))*RTL)*(K_NH3*10^(-AB27)/K_w)/(1+K_NH3*10^(-AB27)/K_w)-Profile!B27*(H_SO2*(1+Ka_S1/10^(-AB27)+Ka_S1*Ka_S2/10^(-AB27)^2))*RTL/(1+(H_SO2*(1+Ka_S1/10^(-AB27)+Ka_S1*Ka_S2/10^(-AB27)^2))*RTL)*(Ka_S1*10^(-AB27)+2*Ka_S1*Ka_S2)/(10^(-AB27)^2+Ka_S1*10^(-AB27)+Ka_S1*Ka_S2)-Ntot-K_w/10^(-AB27)-Profile!C27*(10^(-AB27)+2*K_HSO4)/(10^(-AB27)+K_HSO4))&gt;0,1,-1)*7/2^27</f>
        <v/>
      </c>
      <c r="AD27" s="9">
        <f>AC27+IF((10^(-AC27)+Atot*(H_NH3*(1+K_NH3*10^(-AC27)/K_w))*RTL/(1+(H_NH3*(1+K_NH3*10^(-AC27)/K_w))*RTL)*(K_NH3*10^(-AC27)/K_w)/(1+K_NH3*10^(-AC27)/K_w)-Profile!B27*(H_SO2*(1+Ka_S1/10^(-AC27)+Ka_S1*Ka_S2/10^(-AC27)^2))*RTL/(1+(H_SO2*(1+Ka_S1/10^(-AC27)+Ka_S1*Ka_S2/10^(-AC27)^2))*RTL)*(Ka_S1*10^(-AC27)+2*Ka_S1*Ka_S2)/(10^(-AC27)^2+Ka_S1*10^(-AC27)+Ka_S1*Ka_S2)-Ntot-K_w/10^(-AC27)-Profile!C27*(10^(-AC27)+2*K_HSO4)/(10^(-AC27)+K_HSO4))&gt;0,1,-1)*7/2^28</f>
        <v/>
      </c>
      <c r="AE27" s="9">
        <f>AD27+IF((10^(-AD27)+Atot*(H_NH3*(1+K_NH3*10^(-AD27)/K_w))*RTL/(1+(H_NH3*(1+K_NH3*10^(-AD27)/K_w))*RTL)*(K_NH3*10^(-AD27)/K_w)/(1+K_NH3*10^(-AD27)/K_w)-Profile!B27*(H_SO2*(1+Ka_S1/10^(-AD27)+Ka_S1*Ka_S2/10^(-AD27)^2))*RTL/(1+(H_SO2*(1+Ka_S1/10^(-AD27)+Ka_S1*Ka_S2/10^(-AD27)^2))*RTL)*(Ka_S1*10^(-AD27)+2*Ka_S1*Ka_S2)/(10^(-AD27)^2+Ka_S1*10^(-AD27)+Ka_S1*Ka_S2)-Ntot-K_w/10^(-AD27)-Profile!C27*(10^(-AD27)+2*K_HSO4)/(10^(-AD27)+K_HSO4))&gt;0,1,-1)*7/2^29</f>
        <v/>
      </c>
      <c r="AF27" s="9">
        <f>AE27+IF((10^(-AE27)+Atot*(H_NH3*(1+K_NH3*10^(-AE27)/K_w))*RTL/(1+(H_NH3*(1+K_NH3*10^(-AE27)/K_w))*RTL)*(K_NH3*10^(-AE27)/K_w)/(1+K_NH3*10^(-AE27)/K_w)-Profile!B27*(H_SO2*(1+Ka_S1/10^(-AE27)+Ka_S1*Ka_S2/10^(-AE27)^2))*RTL/(1+(H_SO2*(1+Ka_S1/10^(-AE27)+Ka_S1*Ka_S2/10^(-AE27)^2))*RTL)*(Ka_S1*10^(-AE27)+2*Ka_S1*Ka_S2)/(10^(-AE27)^2+Ka_S1*10^(-AE27)+Ka_S1*Ka_S2)-Ntot-K_w/10^(-AE27)-Profile!C27*(10^(-AE27)+2*K_HSO4)/(10^(-AE27)+K_HSO4))&gt;0,1,-1)*7/2^30</f>
        <v/>
      </c>
      <c r="AG27" s="9">
        <f>AF27+IF((10^(-AF27)+Atot*(H_NH3*(1+K_NH3*10^(-AF27)/K_w))*RTL/(1+(H_NH3*(1+K_NH3*10^(-AF27)/K_w))*RTL)*(K_NH3*10^(-AF27)/K_w)/(1+K_NH3*10^(-AF27)/K_w)-Profile!B27*(H_SO2*(1+Ka_S1/10^(-AF27)+Ka_S1*Ka_S2/10^(-AF27)^2))*RTL/(1+(H_SO2*(1+Ka_S1/10^(-AF27)+Ka_S1*Ka_S2/10^(-AF27)^2))*RTL)*(Ka_S1*10^(-AF27)+2*Ka_S1*Ka_S2)/(10^(-AF27)^2+Ka_S1*10^(-AF27)+Ka_S1*Ka_S2)-Ntot-K_w/10^(-AF27)-Profile!C27*(10^(-AF27)+2*K_HSO4)/(10^(-AF27)+K_HSO4))&gt;0,1,-1)*7/2^31</f>
        <v/>
      </c>
      <c r="AH27" s="9">
        <f>AG27+IF((10^(-AG27)+Atot*(H_NH3*(1+K_NH3*10^(-AG27)/K_w))*RTL/(1+(H_NH3*(1+K_NH3*10^(-AG27)/K_w))*RTL)*(K_NH3*10^(-AG27)/K_w)/(1+K_NH3*10^(-AG27)/K_w)-Profile!B27*(H_SO2*(1+Ka_S1/10^(-AG27)+Ka_S1*Ka_S2/10^(-AG27)^2))*RTL/(1+(H_SO2*(1+Ka_S1/10^(-AG27)+Ka_S1*Ka_S2/10^(-AG27)^2))*RTL)*(Ka_S1*10^(-AG27)+2*Ka_S1*Ka_S2)/(10^(-AG27)^2+Ka_S1*10^(-AG27)+Ka_S1*Ka_S2)-Ntot-K_w/10^(-AG27)-Profile!C27*(10^(-AG27)+2*K_HSO4)/(10^(-AG27)+K_HSO4))&gt;0,1,-1)*7/2^32</f>
        <v/>
      </c>
      <c r="AI27" s="9">
        <f>AH27+IF((10^(-AH27)+Atot*(H_NH3*(1+K_NH3*10^(-AH27)/K_w))*RTL/(1+(H_NH3*(1+K_NH3*10^(-AH27)/K_w))*RTL)*(K_NH3*10^(-AH27)/K_w)/(1+K_NH3*10^(-AH27)/K_w)-Profile!B27*(H_SO2*(1+Ka_S1/10^(-AH27)+Ka_S1*Ka_S2/10^(-AH27)^2))*RTL/(1+(H_SO2*(1+Ka_S1/10^(-AH27)+Ka_S1*Ka_S2/10^(-AH27)^2))*RTL)*(Ka_S1*10^(-AH27)+2*Ka_S1*Ka_S2)/(10^(-AH27)^2+Ka_S1*10^(-AH27)+Ka_S1*Ka_S2)-Ntot-K_w/10^(-AH27)-Profile!C27*(10^(-AH27)+2*K_HSO4)/(10^(-AH27)+K_HSO4))&gt;0,1,-1)*7/2^33</f>
        <v/>
      </c>
      <c r="AJ27" s="9">
        <f>AI27+IF((10^(-AI27)+Atot*(H_NH3*(1+K_NH3*10^(-AI27)/K_w))*RTL/(1+(H_NH3*(1+K_NH3*10^(-AI27)/K_w))*RTL)*(K_NH3*10^(-AI27)/K_w)/(1+K_NH3*10^(-AI27)/K_w)-Profile!B27*(H_SO2*(1+Ka_S1/10^(-AI27)+Ka_S1*Ka_S2/10^(-AI27)^2))*RTL/(1+(H_SO2*(1+Ka_S1/10^(-AI27)+Ka_S1*Ka_S2/10^(-AI27)^2))*RTL)*(Ka_S1*10^(-AI27)+2*Ka_S1*Ka_S2)/(10^(-AI27)^2+Ka_S1*10^(-AI27)+Ka_S1*Ka_S2)-Ntot-K_w/10^(-AI27)-Profile!C27*(10^(-AI27)+2*K_HSO4)/(10^(-AI27)+K_HSO4))&gt;0,1,-1)*7/2^34</f>
        <v/>
      </c>
      <c r="AK27" s="9">
        <f>AJ27+IF((10^(-AJ27)+Atot*(H_NH3*(1+K_NH3*10^(-AJ27)/K_w))*RTL/(1+(H_NH3*(1+K_NH3*10^(-AJ27)/K_w))*RTL)*(K_NH3*10^(-AJ27)/K_w)/(1+K_NH3*10^(-AJ27)/K_w)-Profile!B27*(H_SO2*(1+Ka_S1/10^(-AJ27)+Ka_S1*Ka_S2/10^(-AJ27)^2))*RTL/(1+(H_SO2*(1+Ka_S1/10^(-AJ27)+Ka_S1*Ka_S2/10^(-AJ27)^2))*RTL)*(Ka_S1*10^(-AJ27)+2*Ka_S1*Ka_S2)/(10^(-AJ27)^2+Ka_S1*10^(-AJ27)+Ka_S1*Ka_S2)-Ntot-K_w/10^(-AJ27)-Profile!C27*(10^(-AJ27)+2*K_HSO4)/(10^(-AJ27)+K_HSO4))&gt;0,1,-1)*7/2^35</f>
        <v/>
      </c>
      <c r="AL27" s="9">
        <f>AK27+IF((10^(-AK27)+Atot*(H_NH3*(1+K_NH3*10^(-AK27)/K_w))*RTL/(1+(H_NH3*(1+K_NH3*10^(-AK27)/K_w))*RTL)*(K_NH3*10^(-AK27)/K_w)/(1+K_NH3*10^(-AK27)/K_w)-Profile!B27*(H_SO2*(1+Ka_S1/10^(-AK27)+Ka_S1*Ka_S2/10^(-AK27)^2))*RTL/(1+(H_SO2*(1+Ka_S1/10^(-AK27)+Ka_S1*Ka_S2/10^(-AK27)^2))*RTL)*(Ka_S1*10^(-AK27)+2*Ka_S1*Ka_S2)/(10^(-AK27)^2+Ka_S1*10^(-AK27)+Ka_S1*Ka_S2)-Ntot-K_w/10^(-AK27)-Profile!C27*(10^(-AK27)+2*K_HSO4)/(10^(-AK27)+K_HSO4))&gt;0,1,-1)*7/2^36</f>
        <v/>
      </c>
    </row>
    <row r="28">
      <c r="A28">
        <f>Profile!A28</f>
        <v/>
      </c>
      <c r="B28" t="n">
        <v>7</v>
      </c>
      <c r="C28" s="9">
        <f>B28+IF((10^(-B28)+Atot*(H_NH3*(1+K_NH3*10^(-B28)/K_w))*RTL/(1+(H_NH3*(1+K_NH3*10^(-B28)/K_w))*RTL)*(K_NH3*10^(-B28)/K_w)/(1+K_NH3*10^(-B28)/K_w)-Profile!B28*(H_SO2*(1+Ka_S1/10^(-B28)+Ka_S1*Ka_S2/10^(-B28)^2))*RTL/(1+(H_SO2*(1+Ka_S1/10^(-B28)+Ka_S1*Ka_S2/10^(-B28)^2))*RTL)*(Ka_S1*10^(-B28)+2*Ka_S1*Ka_S2)/(10^(-B28)^2+Ka_S1*10^(-B28)+Ka_S1*Ka_S2)-Ntot-K_w/10^(-B28)-Profile!C28*(10^(-B28)+2*K_HSO4)/(10^(-B28)+K_HSO4))&gt;0,1,-1)*7/2^1</f>
        <v/>
      </c>
      <c r="D28" s="9">
        <f>C28+IF((10^(-C28)+Atot*(H_NH3*(1+K_NH3*10^(-C28)/K_w))*RTL/(1+(H_NH3*(1+K_NH3*10^(-C28)/K_w))*RTL)*(K_NH3*10^(-C28)/K_w)/(1+K_NH3*10^(-C28)/K_w)-Profile!B28*(H_SO2*(1+Ka_S1/10^(-C28)+Ka_S1*Ka_S2/10^(-C28)^2))*RTL/(1+(H_SO2*(1+Ka_S1/10^(-C28)+Ka_S1*Ka_S2/10^(-C28)^2))*RTL)*(Ka_S1*10^(-C28)+2*Ka_S1*Ka_S2)/(10^(-C28)^2+Ka_S1*10^(-C28)+Ka_S1*Ka_S2)-Ntot-K_w/10^(-C28)-Profile!C28*(10^(-C28)+2*K_HSO4)/(10^(-C28)+K_HSO4))&gt;0,1,-1)*7/2^2</f>
        <v/>
      </c>
      <c r="E28" s="9">
        <f>D28+IF((10^(-D28)+Atot*(H_NH3*(1+K_NH3*10^(-D28)/K_w))*RTL/(1+(H_NH3*(1+K_NH3*10^(-D28)/K_w))*RTL)*(K_NH3*10^(-D28)/K_w)/(1+K_NH3*10^(-D28)/K_w)-Profile!B28*(H_SO2*(1+Ka_S1/10^(-D28)+Ka_S1*Ka_S2/10^(-D28)^2))*RTL/(1+(H_SO2*(1+Ka_S1/10^(-D28)+Ka_S1*Ka_S2/10^(-D28)^2))*RTL)*(Ka_S1*10^(-D28)+2*Ka_S1*Ka_S2)/(10^(-D28)^2+Ka_S1*10^(-D28)+Ka_S1*Ka_S2)-Ntot-K_w/10^(-D28)-Profile!C28*(10^(-D28)+2*K_HSO4)/(10^(-D28)+K_HSO4))&gt;0,1,-1)*7/2^3</f>
        <v/>
      </c>
      <c r="F28" s="9">
        <f>E28+IF((10^(-E28)+Atot*(H_NH3*(1+K_NH3*10^(-E28)/K_w))*RTL/(1+(H_NH3*(1+K_NH3*10^(-E28)/K_w))*RTL)*(K_NH3*10^(-E28)/K_w)/(1+K_NH3*10^(-E28)/K_w)-Profile!B28*(H_SO2*(1+Ka_S1/10^(-E28)+Ka_S1*Ka_S2/10^(-E28)^2))*RTL/(1+(H_SO2*(1+Ka_S1/10^(-E28)+Ka_S1*Ka_S2/10^(-E28)^2))*RTL)*(Ka_S1*10^(-E28)+2*Ka_S1*Ka_S2)/(10^(-E28)^2+Ka_S1*10^(-E28)+Ka_S1*Ka_S2)-Ntot-K_w/10^(-E28)-Profile!C28*(10^(-E28)+2*K_HSO4)/(10^(-E28)+K_HSO4))&gt;0,1,-1)*7/2^4</f>
        <v/>
      </c>
      <c r="G28" s="9">
        <f>F28+IF((10^(-F28)+Atot*(H_NH3*(1+K_NH3*10^(-F28)/K_w))*RTL/(1+(H_NH3*(1+K_NH3*10^(-F28)/K_w))*RTL)*(K_NH3*10^(-F28)/K_w)/(1+K_NH3*10^(-F28)/K_w)-Profile!B28*(H_SO2*(1+Ka_S1/10^(-F28)+Ka_S1*Ka_S2/10^(-F28)^2))*RTL/(1+(H_SO2*(1+Ka_S1/10^(-F28)+Ka_S1*Ka_S2/10^(-F28)^2))*RTL)*(Ka_S1*10^(-F28)+2*Ka_S1*Ka_S2)/(10^(-F28)^2+Ka_S1*10^(-F28)+Ka_S1*Ka_S2)-Ntot-K_w/10^(-F28)-Profile!C28*(10^(-F28)+2*K_HSO4)/(10^(-F28)+K_HSO4))&gt;0,1,-1)*7/2^5</f>
        <v/>
      </c>
      <c r="H28" s="9">
        <f>G28+IF((10^(-G28)+Atot*(H_NH3*(1+K_NH3*10^(-G28)/K_w))*RTL/(1+(H_NH3*(1+K_NH3*10^(-G28)/K_w))*RTL)*(K_NH3*10^(-G28)/K_w)/(1+K_NH3*10^(-G28)/K_w)-Profile!B28*(H_SO2*(1+Ka_S1/10^(-G28)+Ka_S1*Ka_S2/10^(-G28)^2))*RTL/(1+(H_SO2*(1+Ka_S1/10^(-G28)+Ka_S1*Ka_S2/10^(-G28)^2))*RTL)*(Ka_S1*10^(-G28)+2*Ka_S1*Ka_S2)/(10^(-G28)^2+Ka_S1*10^(-G28)+Ka_S1*Ka_S2)-Ntot-K_w/10^(-G28)-Profile!C28*(10^(-G28)+2*K_HSO4)/(10^(-G28)+K_HSO4))&gt;0,1,-1)*7/2^6</f>
        <v/>
      </c>
      <c r="I28" s="9">
        <f>H28+IF((10^(-H28)+Atot*(H_NH3*(1+K_NH3*10^(-H28)/K_w))*RTL/(1+(H_NH3*(1+K_NH3*10^(-H28)/K_w))*RTL)*(K_NH3*10^(-H28)/K_w)/(1+K_NH3*10^(-H28)/K_w)-Profile!B28*(H_SO2*(1+Ka_S1/10^(-H28)+Ka_S1*Ka_S2/10^(-H28)^2))*RTL/(1+(H_SO2*(1+Ka_S1/10^(-H28)+Ka_S1*Ka_S2/10^(-H28)^2))*RTL)*(Ka_S1*10^(-H28)+2*Ka_S1*Ka_S2)/(10^(-H28)^2+Ka_S1*10^(-H28)+Ka_S1*Ka_S2)-Ntot-K_w/10^(-H28)-Profile!C28*(10^(-H28)+2*K_HSO4)/(10^(-H28)+K_HSO4))&gt;0,1,-1)*7/2^7</f>
        <v/>
      </c>
      <c r="J28" s="9">
        <f>I28+IF((10^(-I28)+Atot*(H_NH3*(1+K_NH3*10^(-I28)/K_w))*RTL/(1+(H_NH3*(1+K_NH3*10^(-I28)/K_w))*RTL)*(K_NH3*10^(-I28)/K_w)/(1+K_NH3*10^(-I28)/K_w)-Profile!B28*(H_SO2*(1+Ka_S1/10^(-I28)+Ka_S1*Ka_S2/10^(-I28)^2))*RTL/(1+(H_SO2*(1+Ka_S1/10^(-I28)+Ka_S1*Ka_S2/10^(-I28)^2))*RTL)*(Ka_S1*10^(-I28)+2*Ka_S1*Ka_S2)/(10^(-I28)^2+Ka_S1*10^(-I28)+Ka_S1*Ka_S2)-Ntot-K_w/10^(-I28)-Profile!C28*(10^(-I28)+2*K_HSO4)/(10^(-I28)+K_HSO4))&gt;0,1,-1)*7/2^8</f>
        <v/>
      </c>
      <c r="K28" s="9">
        <f>J28+IF((10^(-J28)+Atot*(H_NH3*(1+K_NH3*10^(-J28)/K_w))*RTL/(1+(H_NH3*(1+K_NH3*10^(-J28)/K_w))*RTL)*(K_NH3*10^(-J28)/K_w)/(1+K_NH3*10^(-J28)/K_w)-Profile!B28*(H_SO2*(1+Ka_S1/10^(-J28)+Ka_S1*Ka_S2/10^(-J28)^2))*RTL/(1+(H_SO2*(1+Ka_S1/10^(-J28)+Ka_S1*Ka_S2/10^(-J28)^2))*RTL)*(Ka_S1*10^(-J28)+2*Ka_S1*Ka_S2)/(10^(-J28)^2+Ka_S1*10^(-J28)+Ka_S1*Ka_S2)-Ntot-K_w/10^(-J28)-Profile!C28*(10^(-J28)+2*K_HSO4)/(10^(-J28)+K_HSO4))&gt;0,1,-1)*7/2^9</f>
        <v/>
      </c>
      <c r="L28" s="9">
        <f>K28+IF((10^(-K28)+Atot*(H_NH3*(1+K_NH3*10^(-K28)/K_w))*RTL/(1+(H_NH3*(1+K_NH3*10^(-K28)/K_w))*RTL)*(K_NH3*10^(-K28)/K_w)/(1+K_NH3*10^(-K28)/K_w)-Profile!B28*(H_SO2*(1+Ka_S1/10^(-K28)+Ka_S1*Ka_S2/10^(-K28)^2))*RTL/(1+(H_SO2*(1+Ka_S1/10^(-K28)+Ka_S1*Ka_S2/10^(-K28)^2))*RTL)*(Ka_S1*10^(-K28)+2*Ka_S1*Ka_S2)/(10^(-K28)^2+Ka_S1*10^(-K28)+Ka_S1*Ka_S2)-Ntot-K_w/10^(-K28)-Profile!C28*(10^(-K28)+2*K_HSO4)/(10^(-K28)+K_HSO4))&gt;0,1,-1)*7/2^10</f>
        <v/>
      </c>
      <c r="M28" s="9">
        <f>L28+IF((10^(-L28)+Atot*(H_NH3*(1+K_NH3*10^(-L28)/K_w))*RTL/(1+(H_NH3*(1+K_NH3*10^(-L28)/K_w))*RTL)*(K_NH3*10^(-L28)/K_w)/(1+K_NH3*10^(-L28)/K_w)-Profile!B28*(H_SO2*(1+Ka_S1/10^(-L28)+Ka_S1*Ka_S2/10^(-L28)^2))*RTL/(1+(H_SO2*(1+Ka_S1/10^(-L28)+Ka_S1*Ka_S2/10^(-L28)^2))*RTL)*(Ka_S1*10^(-L28)+2*Ka_S1*Ka_S2)/(10^(-L28)^2+Ka_S1*10^(-L28)+Ka_S1*Ka_S2)-Ntot-K_w/10^(-L28)-Profile!C28*(10^(-L28)+2*K_HSO4)/(10^(-L28)+K_HSO4))&gt;0,1,-1)*7/2^11</f>
        <v/>
      </c>
      <c r="N28" s="9">
        <f>M28+IF((10^(-M28)+Atot*(H_NH3*(1+K_NH3*10^(-M28)/K_w))*RTL/(1+(H_NH3*(1+K_NH3*10^(-M28)/K_w))*RTL)*(K_NH3*10^(-M28)/K_w)/(1+K_NH3*10^(-M28)/K_w)-Profile!B28*(H_SO2*(1+Ka_S1/10^(-M28)+Ka_S1*Ka_S2/10^(-M28)^2))*RTL/(1+(H_SO2*(1+Ka_S1/10^(-M28)+Ka_S1*Ka_S2/10^(-M28)^2))*RTL)*(Ka_S1*10^(-M28)+2*Ka_S1*Ka_S2)/(10^(-M28)^2+Ka_S1*10^(-M28)+Ka_S1*Ka_S2)-Ntot-K_w/10^(-M28)-Profile!C28*(10^(-M28)+2*K_HSO4)/(10^(-M28)+K_HSO4))&gt;0,1,-1)*7/2^12</f>
        <v/>
      </c>
      <c r="O28" s="9">
        <f>N28+IF((10^(-N28)+Atot*(H_NH3*(1+K_NH3*10^(-N28)/K_w))*RTL/(1+(H_NH3*(1+K_NH3*10^(-N28)/K_w))*RTL)*(K_NH3*10^(-N28)/K_w)/(1+K_NH3*10^(-N28)/K_w)-Profile!B28*(H_SO2*(1+Ka_S1/10^(-N28)+Ka_S1*Ka_S2/10^(-N28)^2))*RTL/(1+(H_SO2*(1+Ka_S1/10^(-N28)+Ka_S1*Ka_S2/10^(-N28)^2))*RTL)*(Ka_S1*10^(-N28)+2*Ka_S1*Ka_S2)/(10^(-N28)^2+Ka_S1*10^(-N28)+Ka_S1*Ka_S2)-Ntot-K_w/10^(-N28)-Profile!C28*(10^(-N28)+2*K_HSO4)/(10^(-N28)+K_HSO4))&gt;0,1,-1)*7/2^13</f>
        <v/>
      </c>
      <c r="P28" s="9">
        <f>O28+IF((10^(-O28)+Atot*(H_NH3*(1+K_NH3*10^(-O28)/K_w))*RTL/(1+(H_NH3*(1+K_NH3*10^(-O28)/K_w))*RTL)*(K_NH3*10^(-O28)/K_w)/(1+K_NH3*10^(-O28)/K_w)-Profile!B28*(H_SO2*(1+Ka_S1/10^(-O28)+Ka_S1*Ka_S2/10^(-O28)^2))*RTL/(1+(H_SO2*(1+Ka_S1/10^(-O28)+Ka_S1*Ka_S2/10^(-O28)^2))*RTL)*(Ka_S1*10^(-O28)+2*Ka_S1*Ka_S2)/(10^(-O28)^2+Ka_S1*10^(-O28)+Ka_S1*Ka_S2)-Ntot-K_w/10^(-O28)-Profile!C28*(10^(-O28)+2*K_HSO4)/(10^(-O28)+K_HSO4))&gt;0,1,-1)*7/2^14</f>
        <v/>
      </c>
      <c r="Q28" s="9">
        <f>P28+IF((10^(-P28)+Atot*(H_NH3*(1+K_NH3*10^(-P28)/K_w))*RTL/(1+(H_NH3*(1+K_NH3*10^(-P28)/K_w))*RTL)*(K_NH3*10^(-P28)/K_w)/(1+K_NH3*10^(-P28)/K_w)-Profile!B28*(H_SO2*(1+Ka_S1/10^(-P28)+Ka_S1*Ka_S2/10^(-P28)^2))*RTL/(1+(H_SO2*(1+Ka_S1/10^(-P28)+Ka_S1*Ka_S2/10^(-P28)^2))*RTL)*(Ka_S1*10^(-P28)+2*Ka_S1*Ka_S2)/(10^(-P28)^2+Ka_S1*10^(-P28)+Ka_S1*Ka_S2)-Ntot-K_w/10^(-P28)-Profile!C28*(10^(-P28)+2*K_HSO4)/(10^(-P28)+K_HSO4))&gt;0,1,-1)*7/2^15</f>
        <v/>
      </c>
      <c r="R28" s="9">
        <f>Q28+IF((10^(-Q28)+Atot*(H_NH3*(1+K_NH3*10^(-Q28)/K_w))*RTL/(1+(H_NH3*(1+K_NH3*10^(-Q28)/K_w))*RTL)*(K_NH3*10^(-Q28)/K_w)/(1+K_NH3*10^(-Q28)/K_w)-Profile!B28*(H_SO2*(1+Ka_S1/10^(-Q28)+Ka_S1*Ka_S2/10^(-Q28)^2))*RTL/(1+(H_SO2*(1+Ka_S1/10^(-Q28)+Ka_S1*Ka_S2/10^(-Q28)^2))*RTL)*(Ka_S1*10^(-Q28)+2*Ka_S1*Ka_S2)/(10^(-Q28)^2+Ka_S1*10^(-Q28)+Ka_S1*Ka_S2)-Ntot-K_w/10^(-Q28)-Profile!C28*(10^(-Q28)+2*K_HSO4)/(10^(-Q28)+K_HSO4))&gt;0,1,-1)*7/2^16</f>
        <v/>
      </c>
      <c r="S28" s="9">
        <f>R28+IF((10^(-R28)+Atot*(H_NH3*(1+K_NH3*10^(-R28)/K_w))*RTL/(1+(H_NH3*(1+K_NH3*10^(-R28)/K_w))*RTL)*(K_NH3*10^(-R28)/K_w)/(1+K_NH3*10^(-R28)/K_w)-Profile!B28*(H_SO2*(1+Ka_S1/10^(-R28)+Ka_S1*Ka_S2/10^(-R28)^2))*RTL/(1+(H_SO2*(1+Ka_S1/10^(-R28)+Ka_S1*Ka_S2/10^(-R28)^2))*RTL)*(Ka_S1*10^(-R28)+2*Ka_S1*Ka_S2)/(10^(-R28)^2+Ka_S1*10^(-R28)+Ka_S1*Ka_S2)-Ntot-K_w/10^(-R28)-Profile!C28*(10^(-R28)+2*K_HSO4)/(10^(-R28)+K_HSO4))&gt;0,1,-1)*7/2^17</f>
        <v/>
      </c>
      <c r="T28" s="9">
        <f>S28+IF((10^(-S28)+Atot*(H_NH3*(1+K_NH3*10^(-S28)/K_w))*RTL/(1+(H_NH3*(1+K_NH3*10^(-S28)/K_w))*RTL)*(K_NH3*10^(-S28)/K_w)/(1+K_NH3*10^(-S28)/K_w)-Profile!B28*(H_SO2*(1+Ka_S1/10^(-S28)+Ka_S1*Ka_S2/10^(-S28)^2))*RTL/(1+(H_SO2*(1+Ka_S1/10^(-S28)+Ka_S1*Ka_S2/10^(-S28)^2))*RTL)*(Ka_S1*10^(-S28)+2*Ka_S1*Ka_S2)/(10^(-S28)^2+Ka_S1*10^(-S28)+Ka_S1*Ka_S2)-Ntot-K_w/10^(-S28)-Profile!C28*(10^(-S28)+2*K_HSO4)/(10^(-S28)+K_HSO4))&gt;0,1,-1)*7/2^18</f>
        <v/>
      </c>
      <c r="U28" s="9">
        <f>T28+IF((10^(-T28)+Atot*(H_NH3*(1+K_NH3*10^(-T28)/K_w))*RTL/(1+(H_NH3*(1+K_NH3*10^(-T28)/K_w))*RTL)*(K_NH3*10^(-T28)/K_w)/(1+K_NH3*10^(-T28)/K_w)-Profile!B28*(H_SO2*(1+Ka_S1/10^(-T28)+Ka_S1*Ka_S2/10^(-T28)^2))*RTL/(1+(H_SO2*(1+Ka_S1/10^(-T28)+Ka_S1*Ka_S2/10^(-T28)^2))*RTL)*(Ka_S1*10^(-T28)+2*Ka_S1*Ka_S2)/(10^(-T28)^2+Ka_S1*10^(-T28)+Ka_S1*Ka_S2)-Ntot-K_w/10^(-T28)-Profile!C28*(10^(-T28)+2*K_HSO4)/(10^(-T28)+K_HSO4))&gt;0,1,-1)*7/2^19</f>
        <v/>
      </c>
      <c r="V28" s="9">
        <f>U28+IF((10^(-U28)+Atot*(H_NH3*(1+K_NH3*10^(-U28)/K_w))*RTL/(1+(H_NH3*(1+K_NH3*10^(-U28)/K_w))*RTL)*(K_NH3*10^(-U28)/K_w)/(1+K_NH3*10^(-U28)/K_w)-Profile!B28*(H_SO2*(1+Ka_S1/10^(-U28)+Ka_S1*Ka_S2/10^(-U28)^2))*RTL/(1+(H_SO2*(1+Ka_S1/10^(-U28)+Ka_S1*Ka_S2/10^(-U28)^2))*RTL)*(Ka_S1*10^(-U28)+2*Ka_S1*Ka_S2)/(10^(-U28)^2+Ka_S1*10^(-U28)+Ka_S1*Ka_S2)-Ntot-K_w/10^(-U28)-Profile!C28*(10^(-U28)+2*K_HSO4)/(10^(-U28)+K_HSO4))&gt;0,1,-1)*7/2^20</f>
        <v/>
      </c>
      <c r="W28" s="9">
        <f>V28+IF((10^(-V28)+Atot*(H_NH3*(1+K_NH3*10^(-V28)/K_w))*RTL/(1+(H_NH3*(1+K_NH3*10^(-V28)/K_w))*RTL)*(K_NH3*10^(-V28)/K_w)/(1+K_NH3*10^(-V28)/K_w)-Profile!B28*(H_SO2*(1+Ka_S1/10^(-V28)+Ka_S1*Ka_S2/10^(-V28)^2))*RTL/(1+(H_SO2*(1+Ka_S1/10^(-V28)+Ka_S1*Ka_S2/10^(-V28)^2))*RTL)*(Ka_S1*10^(-V28)+2*Ka_S1*Ka_S2)/(10^(-V28)^2+Ka_S1*10^(-V28)+Ka_S1*Ka_S2)-Ntot-K_w/10^(-V28)-Profile!C28*(10^(-V28)+2*K_HSO4)/(10^(-V28)+K_HSO4))&gt;0,1,-1)*7/2^21</f>
        <v/>
      </c>
      <c r="X28" s="9">
        <f>W28+IF((10^(-W28)+Atot*(H_NH3*(1+K_NH3*10^(-W28)/K_w))*RTL/(1+(H_NH3*(1+K_NH3*10^(-W28)/K_w))*RTL)*(K_NH3*10^(-W28)/K_w)/(1+K_NH3*10^(-W28)/K_w)-Profile!B28*(H_SO2*(1+Ka_S1/10^(-W28)+Ka_S1*Ka_S2/10^(-W28)^2))*RTL/(1+(H_SO2*(1+Ka_S1/10^(-W28)+Ka_S1*Ka_S2/10^(-W28)^2))*RTL)*(Ka_S1*10^(-W28)+2*Ka_S1*Ka_S2)/(10^(-W28)^2+Ka_S1*10^(-W28)+Ka_S1*Ka_S2)-Ntot-K_w/10^(-W28)-Profile!C28*(10^(-W28)+2*K_HSO4)/(10^(-W28)+K_HSO4))&gt;0,1,-1)*7/2^22</f>
        <v/>
      </c>
      <c r="Y28" s="9">
        <f>X28+IF((10^(-X28)+Atot*(H_NH3*(1+K_NH3*10^(-X28)/K_w))*RTL/(1+(H_NH3*(1+K_NH3*10^(-X28)/K_w))*RTL)*(K_NH3*10^(-X28)/K_w)/(1+K_NH3*10^(-X28)/K_w)-Profile!B28*(H_SO2*(1+Ka_S1/10^(-X28)+Ka_S1*Ka_S2/10^(-X28)^2))*RTL/(1+(H_SO2*(1+Ka_S1/10^(-X28)+Ka_S1*Ka_S2/10^(-X28)^2))*RTL)*(Ka_S1*10^(-X28)+2*Ka_S1*Ka_S2)/(10^(-X28)^2+Ka_S1*10^(-X28)+Ka_S1*Ka_S2)-Ntot-K_w/10^(-X28)-Profile!C28*(10^(-X28)+2*K_HSO4)/(10^(-X28)+K_HSO4))&gt;0,1,-1)*7/2^23</f>
        <v/>
      </c>
      <c r="Z28" s="9">
        <f>Y28+IF((10^(-Y28)+Atot*(H_NH3*(1+K_NH3*10^(-Y28)/K_w))*RTL/(1+(H_NH3*(1+K_NH3*10^(-Y28)/K_w))*RTL)*(K_NH3*10^(-Y28)/K_w)/(1+K_NH3*10^(-Y28)/K_w)-Profile!B28*(H_SO2*(1+Ka_S1/10^(-Y28)+Ka_S1*Ka_S2/10^(-Y28)^2))*RTL/(1+(H_SO2*(1+Ka_S1/10^(-Y28)+Ka_S1*Ka_S2/10^(-Y28)^2))*RTL)*(Ka_S1*10^(-Y28)+2*Ka_S1*Ka_S2)/(10^(-Y28)^2+Ka_S1*10^(-Y28)+Ka_S1*Ka_S2)-Ntot-K_w/10^(-Y28)-Profile!C28*(10^(-Y28)+2*K_HSO4)/(10^(-Y28)+K_HSO4))&gt;0,1,-1)*7/2^24</f>
        <v/>
      </c>
      <c r="AA28" s="9">
        <f>Z28+IF((10^(-Z28)+Atot*(H_NH3*(1+K_NH3*10^(-Z28)/K_w))*RTL/(1+(H_NH3*(1+K_NH3*10^(-Z28)/K_w))*RTL)*(K_NH3*10^(-Z28)/K_w)/(1+K_NH3*10^(-Z28)/K_w)-Profile!B28*(H_SO2*(1+Ka_S1/10^(-Z28)+Ka_S1*Ka_S2/10^(-Z28)^2))*RTL/(1+(H_SO2*(1+Ka_S1/10^(-Z28)+Ka_S1*Ka_S2/10^(-Z28)^2))*RTL)*(Ka_S1*10^(-Z28)+2*Ka_S1*Ka_S2)/(10^(-Z28)^2+Ka_S1*10^(-Z28)+Ka_S1*Ka_S2)-Ntot-K_w/10^(-Z28)-Profile!C28*(10^(-Z28)+2*K_HSO4)/(10^(-Z28)+K_HSO4))&gt;0,1,-1)*7/2^25</f>
        <v/>
      </c>
      <c r="AB28" s="9">
        <f>AA28+IF((10^(-AA28)+Atot*(H_NH3*(1+K_NH3*10^(-AA28)/K_w))*RTL/(1+(H_NH3*(1+K_NH3*10^(-AA28)/K_w))*RTL)*(K_NH3*10^(-AA28)/K_w)/(1+K_NH3*10^(-AA28)/K_w)-Profile!B28*(H_SO2*(1+Ka_S1/10^(-AA28)+Ka_S1*Ka_S2/10^(-AA28)^2))*RTL/(1+(H_SO2*(1+Ka_S1/10^(-AA28)+Ka_S1*Ka_S2/10^(-AA28)^2))*RTL)*(Ka_S1*10^(-AA28)+2*Ka_S1*Ka_S2)/(10^(-AA28)^2+Ka_S1*10^(-AA28)+Ka_S1*Ka_S2)-Ntot-K_w/10^(-AA28)-Profile!C28*(10^(-AA28)+2*K_HSO4)/(10^(-AA28)+K_HSO4))&gt;0,1,-1)*7/2^26</f>
        <v/>
      </c>
      <c r="AC28" s="9">
        <f>AB28+IF((10^(-AB28)+Atot*(H_NH3*(1+K_NH3*10^(-AB28)/K_w))*RTL/(1+(H_NH3*(1+K_NH3*10^(-AB28)/K_w))*RTL)*(K_NH3*10^(-AB28)/K_w)/(1+K_NH3*10^(-AB28)/K_w)-Profile!B28*(H_SO2*(1+Ka_S1/10^(-AB28)+Ka_S1*Ka_S2/10^(-AB28)^2))*RTL/(1+(H_SO2*(1+Ka_S1/10^(-AB28)+Ka_S1*Ka_S2/10^(-AB28)^2))*RTL)*(Ka_S1*10^(-AB28)+2*Ka_S1*Ka_S2)/(10^(-AB28)^2+Ka_S1*10^(-AB28)+Ka_S1*Ka_S2)-Ntot-K_w/10^(-AB28)-Profile!C28*(10^(-AB28)+2*K_HSO4)/(10^(-AB28)+K_HSO4))&gt;0,1,-1)*7/2^27</f>
        <v/>
      </c>
      <c r="AD28" s="9">
        <f>AC28+IF((10^(-AC28)+Atot*(H_NH3*(1+K_NH3*10^(-AC28)/K_w))*RTL/(1+(H_NH3*(1+K_NH3*10^(-AC28)/K_w))*RTL)*(K_NH3*10^(-AC28)/K_w)/(1+K_NH3*10^(-AC28)/K_w)-Profile!B28*(H_SO2*(1+Ka_S1/10^(-AC28)+Ka_S1*Ka_S2/10^(-AC28)^2))*RTL/(1+(H_SO2*(1+Ka_S1/10^(-AC28)+Ka_S1*Ka_S2/10^(-AC28)^2))*RTL)*(Ka_S1*10^(-AC28)+2*Ka_S1*Ka_S2)/(10^(-AC28)^2+Ka_S1*10^(-AC28)+Ka_S1*Ka_S2)-Ntot-K_w/10^(-AC28)-Profile!C28*(10^(-AC28)+2*K_HSO4)/(10^(-AC28)+K_HSO4))&gt;0,1,-1)*7/2^28</f>
        <v/>
      </c>
      <c r="AE28" s="9">
        <f>AD28+IF((10^(-AD28)+Atot*(H_NH3*(1+K_NH3*10^(-AD28)/K_w))*RTL/(1+(H_NH3*(1+K_NH3*10^(-AD28)/K_w))*RTL)*(K_NH3*10^(-AD28)/K_w)/(1+K_NH3*10^(-AD28)/K_w)-Profile!B28*(H_SO2*(1+Ka_S1/10^(-AD28)+Ka_S1*Ka_S2/10^(-AD28)^2))*RTL/(1+(H_SO2*(1+Ka_S1/10^(-AD28)+Ka_S1*Ka_S2/10^(-AD28)^2))*RTL)*(Ka_S1*10^(-AD28)+2*Ka_S1*Ka_S2)/(10^(-AD28)^2+Ka_S1*10^(-AD28)+Ka_S1*Ka_S2)-Ntot-K_w/10^(-AD28)-Profile!C28*(10^(-AD28)+2*K_HSO4)/(10^(-AD28)+K_HSO4))&gt;0,1,-1)*7/2^29</f>
        <v/>
      </c>
      <c r="AF28" s="9">
        <f>AE28+IF((10^(-AE28)+Atot*(H_NH3*(1+K_NH3*10^(-AE28)/K_w))*RTL/(1+(H_NH3*(1+K_NH3*10^(-AE28)/K_w))*RTL)*(K_NH3*10^(-AE28)/K_w)/(1+K_NH3*10^(-AE28)/K_w)-Profile!B28*(H_SO2*(1+Ka_S1/10^(-AE28)+Ka_S1*Ka_S2/10^(-AE28)^2))*RTL/(1+(H_SO2*(1+Ka_S1/10^(-AE28)+Ka_S1*Ka_S2/10^(-AE28)^2))*RTL)*(Ka_S1*10^(-AE28)+2*Ka_S1*Ka_S2)/(10^(-AE28)^2+Ka_S1*10^(-AE28)+Ka_S1*Ka_S2)-Ntot-K_w/10^(-AE28)-Profile!C28*(10^(-AE28)+2*K_HSO4)/(10^(-AE28)+K_HSO4))&gt;0,1,-1)*7/2^30</f>
        <v/>
      </c>
      <c r="AG28" s="9">
        <f>AF28+IF((10^(-AF28)+Atot*(H_NH3*(1+K_NH3*10^(-AF28)/K_w))*RTL/(1+(H_NH3*(1+K_NH3*10^(-AF28)/K_w))*RTL)*(K_NH3*10^(-AF28)/K_w)/(1+K_NH3*10^(-AF28)/K_w)-Profile!B28*(H_SO2*(1+Ka_S1/10^(-AF28)+Ka_S1*Ka_S2/10^(-AF28)^2))*RTL/(1+(H_SO2*(1+Ka_S1/10^(-AF28)+Ka_S1*Ka_S2/10^(-AF28)^2))*RTL)*(Ka_S1*10^(-AF28)+2*Ka_S1*Ka_S2)/(10^(-AF28)^2+Ka_S1*10^(-AF28)+Ka_S1*Ka_S2)-Ntot-K_w/10^(-AF28)-Profile!C28*(10^(-AF28)+2*K_HSO4)/(10^(-AF28)+K_HSO4))&gt;0,1,-1)*7/2^31</f>
        <v/>
      </c>
      <c r="AH28" s="9">
        <f>AG28+IF((10^(-AG28)+Atot*(H_NH3*(1+K_NH3*10^(-AG28)/K_w))*RTL/(1+(H_NH3*(1+K_NH3*10^(-AG28)/K_w))*RTL)*(K_NH3*10^(-AG28)/K_w)/(1+K_NH3*10^(-AG28)/K_w)-Profile!B28*(H_SO2*(1+Ka_S1/10^(-AG28)+Ka_S1*Ka_S2/10^(-AG28)^2))*RTL/(1+(H_SO2*(1+Ka_S1/10^(-AG28)+Ka_S1*Ka_S2/10^(-AG28)^2))*RTL)*(Ka_S1*10^(-AG28)+2*Ka_S1*Ka_S2)/(10^(-AG28)^2+Ka_S1*10^(-AG28)+Ka_S1*Ka_S2)-Ntot-K_w/10^(-AG28)-Profile!C28*(10^(-AG28)+2*K_HSO4)/(10^(-AG28)+K_HSO4))&gt;0,1,-1)*7/2^32</f>
        <v/>
      </c>
      <c r="AI28" s="9">
        <f>AH28+IF((10^(-AH28)+Atot*(H_NH3*(1+K_NH3*10^(-AH28)/K_w))*RTL/(1+(H_NH3*(1+K_NH3*10^(-AH28)/K_w))*RTL)*(K_NH3*10^(-AH28)/K_w)/(1+K_NH3*10^(-AH28)/K_w)-Profile!B28*(H_SO2*(1+Ka_S1/10^(-AH28)+Ka_S1*Ka_S2/10^(-AH28)^2))*RTL/(1+(H_SO2*(1+Ka_S1/10^(-AH28)+Ka_S1*Ka_S2/10^(-AH28)^2))*RTL)*(Ka_S1*10^(-AH28)+2*Ka_S1*Ka_S2)/(10^(-AH28)^2+Ka_S1*10^(-AH28)+Ka_S1*Ka_S2)-Ntot-K_w/10^(-AH28)-Profile!C28*(10^(-AH28)+2*K_HSO4)/(10^(-AH28)+K_HSO4))&gt;0,1,-1)*7/2^33</f>
        <v/>
      </c>
      <c r="AJ28" s="9">
        <f>AI28+IF((10^(-AI28)+Atot*(H_NH3*(1+K_NH3*10^(-AI28)/K_w))*RTL/(1+(H_NH3*(1+K_NH3*10^(-AI28)/K_w))*RTL)*(K_NH3*10^(-AI28)/K_w)/(1+K_NH3*10^(-AI28)/K_w)-Profile!B28*(H_SO2*(1+Ka_S1/10^(-AI28)+Ka_S1*Ka_S2/10^(-AI28)^2))*RTL/(1+(H_SO2*(1+Ka_S1/10^(-AI28)+Ka_S1*Ka_S2/10^(-AI28)^2))*RTL)*(Ka_S1*10^(-AI28)+2*Ka_S1*Ka_S2)/(10^(-AI28)^2+Ka_S1*10^(-AI28)+Ka_S1*Ka_S2)-Ntot-K_w/10^(-AI28)-Profile!C28*(10^(-AI28)+2*K_HSO4)/(10^(-AI28)+K_HSO4))&gt;0,1,-1)*7/2^34</f>
        <v/>
      </c>
      <c r="AK28" s="9">
        <f>AJ28+IF((10^(-AJ28)+Atot*(H_NH3*(1+K_NH3*10^(-AJ28)/K_w))*RTL/(1+(H_NH3*(1+K_NH3*10^(-AJ28)/K_w))*RTL)*(K_NH3*10^(-AJ28)/K_w)/(1+K_NH3*10^(-AJ28)/K_w)-Profile!B28*(H_SO2*(1+Ka_S1/10^(-AJ28)+Ka_S1*Ka_S2/10^(-AJ28)^2))*RTL/(1+(H_SO2*(1+Ka_S1/10^(-AJ28)+Ka_S1*Ka_S2/10^(-AJ28)^2))*RTL)*(Ka_S1*10^(-AJ28)+2*Ka_S1*Ka_S2)/(10^(-AJ28)^2+Ka_S1*10^(-AJ28)+Ka_S1*Ka_S2)-Ntot-K_w/10^(-AJ28)-Profile!C28*(10^(-AJ28)+2*K_HSO4)/(10^(-AJ28)+K_HSO4))&gt;0,1,-1)*7/2^35</f>
        <v/>
      </c>
      <c r="AL28" s="9">
        <f>AK28+IF((10^(-AK28)+Atot*(H_NH3*(1+K_NH3*10^(-AK28)/K_w))*RTL/(1+(H_NH3*(1+K_NH3*10^(-AK28)/K_w))*RTL)*(K_NH3*10^(-AK28)/K_w)/(1+K_NH3*10^(-AK28)/K_w)-Profile!B28*(H_SO2*(1+Ka_S1/10^(-AK28)+Ka_S1*Ka_S2/10^(-AK28)^2))*RTL/(1+(H_SO2*(1+Ka_S1/10^(-AK28)+Ka_S1*Ka_S2/10^(-AK28)^2))*RTL)*(Ka_S1*10^(-AK28)+2*Ka_S1*Ka_S2)/(10^(-AK28)^2+Ka_S1*10^(-AK28)+Ka_S1*Ka_S2)-Ntot-K_w/10^(-AK28)-Profile!C28*(10^(-AK28)+2*K_HSO4)/(10^(-AK28)+K_HSO4))&gt;0,1,-1)*7/2^36</f>
        <v/>
      </c>
    </row>
    <row r="29">
      <c r="A29">
        <f>Profile!A29</f>
        <v/>
      </c>
      <c r="B29" t="n">
        <v>7</v>
      </c>
      <c r="C29" s="9">
        <f>B29+IF((10^(-B29)+Atot*(H_NH3*(1+K_NH3*10^(-B29)/K_w))*RTL/(1+(H_NH3*(1+K_NH3*10^(-B29)/K_w))*RTL)*(K_NH3*10^(-B29)/K_w)/(1+K_NH3*10^(-B29)/K_w)-Profile!B29*(H_SO2*(1+Ka_S1/10^(-B29)+Ka_S1*Ka_S2/10^(-B29)^2))*RTL/(1+(H_SO2*(1+Ka_S1/10^(-B29)+Ka_S1*Ka_S2/10^(-B29)^2))*RTL)*(Ka_S1*10^(-B29)+2*Ka_S1*Ka_S2)/(10^(-B29)^2+Ka_S1*10^(-B29)+Ka_S1*Ka_S2)-Ntot-K_w/10^(-B29)-Profile!C29*(10^(-B29)+2*K_HSO4)/(10^(-B29)+K_HSO4))&gt;0,1,-1)*7/2^1</f>
        <v/>
      </c>
      <c r="D29" s="9">
        <f>C29+IF((10^(-C29)+Atot*(H_NH3*(1+K_NH3*10^(-C29)/K_w))*RTL/(1+(H_NH3*(1+K_NH3*10^(-C29)/K_w))*RTL)*(K_NH3*10^(-C29)/K_w)/(1+K_NH3*10^(-C29)/K_w)-Profile!B29*(H_SO2*(1+Ka_S1/10^(-C29)+Ka_S1*Ka_S2/10^(-C29)^2))*RTL/(1+(H_SO2*(1+Ka_S1/10^(-C29)+Ka_S1*Ka_S2/10^(-C29)^2))*RTL)*(Ka_S1*10^(-C29)+2*Ka_S1*Ka_S2)/(10^(-C29)^2+Ka_S1*10^(-C29)+Ka_S1*Ka_S2)-Ntot-K_w/10^(-C29)-Profile!C29*(10^(-C29)+2*K_HSO4)/(10^(-C29)+K_HSO4))&gt;0,1,-1)*7/2^2</f>
        <v/>
      </c>
      <c r="E29" s="9">
        <f>D29+IF((10^(-D29)+Atot*(H_NH3*(1+K_NH3*10^(-D29)/K_w))*RTL/(1+(H_NH3*(1+K_NH3*10^(-D29)/K_w))*RTL)*(K_NH3*10^(-D29)/K_w)/(1+K_NH3*10^(-D29)/K_w)-Profile!B29*(H_SO2*(1+Ka_S1/10^(-D29)+Ka_S1*Ka_S2/10^(-D29)^2))*RTL/(1+(H_SO2*(1+Ka_S1/10^(-D29)+Ka_S1*Ka_S2/10^(-D29)^2))*RTL)*(Ka_S1*10^(-D29)+2*Ka_S1*Ka_S2)/(10^(-D29)^2+Ka_S1*10^(-D29)+Ka_S1*Ka_S2)-Ntot-K_w/10^(-D29)-Profile!C29*(10^(-D29)+2*K_HSO4)/(10^(-D29)+K_HSO4))&gt;0,1,-1)*7/2^3</f>
        <v/>
      </c>
      <c r="F29" s="9">
        <f>E29+IF((10^(-E29)+Atot*(H_NH3*(1+K_NH3*10^(-E29)/K_w))*RTL/(1+(H_NH3*(1+K_NH3*10^(-E29)/K_w))*RTL)*(K_NH3*10^(-E29)/K_w)/(1+K_NH3*10^(-E29)/K_w)-Profile!B29*(H_SO2*(1+Ka_S1/10^(-E29)+Ka_S1*Ka_S2/10^(-E29)^2))*RTL/(1+(H_SO2*(1+Ka_S1/10^(-E29)+Ka_S1*Ka_S2/10^(-E29)^2))*RTL)*(Ka_S1*10^(-E29)+2*Ka_S1*Ka_S2)/(10^(-E29)^2+Ka_S1*10^(-E29)+Ka_S1*Ka_S2)-Ntot-K_w/10^(-E29)-Profile!C29*(10^(-E29)+2*K_HSO4)/(10^(-E29)+K_HSO4))&gt;0,1,-1)*7/2^4</f>
        <v/>
      </c>
      <c r="G29" s="9">
        <f>F29+IF((10^(-F29)+Atot*(H_NH3*(1+K_NH3*10^(-F29)/K_w))*RTL/(1+(H_NH3*(1+K_NH3*10^(-F29)/K_w))*RTL)*(K_NH3*10^(-F29)/K_w)/(1+K_NH3*10^(-F29)/K_w)-Profile!B29*(H_SO2*(1+Ka_S1/10^(-F29)+Ka_S1*Ka_S2/10^(-F29)^2))*RTL/(1+(H_SO2*(1+Ka_S1/10^(-F29)+Ka_S1*Ka_S2/10^(-F29)^2))*RTL)*(Ka_S1*10^(-F29)+2*Ka_S1*Ka_S2)/(10^(-F29)^2+Ka_S1*10^(-F29)+Ka_S1*Ka_S2)-Ntot-K_w/10^(-F29)-Profile!C29*(10^(-F29)+2*K_HSO4)/(10^(-F29)+K_HSO4))&gt;0,1,-1)*7/2^5</f>
        <v/>
      </c>
      <c r="H29" s="9">
        <f>G29+IF((10^(-G29)+Atot*(H_NH3*(1+K_NH3*10^(-G29)/K_w))*RTL/(1+(H_NH3*(1+K_NH3*10^(-G29)/K_w))*RTL)*(K_NH3*10^(-G29)/K_w)/(1+K_NH3*10^(-G29)/K_w)-Profile!B29*(H_SO2*(1+Ka_S1/10^(-G29)+Ka_S1*Ka_S2/10^(-G29)^2))*RTL/(1+(H_SO2*(1+Ka_S1/10^(-G29)+Ka_S1*Ka_S2/10^(-G29)^2))*RTL)*(Ka_S1*10^(-G29)+2*Ka_S1*Ka_S2)/(10^(-G29)^2+Ka_S1*10^(-G29)+Ka_S1*Ka_S2)-Ntot-K_w/10^(-G29)-Profile!C29*(10^(-G29)+2*K_HSO4)/(10^(-G29)+K_HSO4))&gt;0,1,-1)*7/2^6</f>
        <v/>
      </c>
      <c r="I29" s="9">
        <f>H29+IF((10^(-H29)+Atot*(H_NH3*(1+K_NH3*10^(-H29)/K_w))*RTL/(1+(H_NH3*(1+K_NH3*10^(-H29)/K_w))*RTL)*(K_NH3*10^(-H29)/K_w)/(1+K_NH3*10^(-H29)/K_w)-Profile!B29*(H_SO2*(1+Ka_S1/10^(-H29)+Ka_S1*Ka_S2/10^(-H29)^2))*RTL/(1+(H_SO2*(1+Ka_S1/10^(-H29)+Ka_S1*Ka_S2/10^(-H29)^2))*RTL)*(Ka_S1*10^(-H29)+2*Ka_S1*Ka_S2)/(10^(-H29)^2+Ka_S1*10^(-H29)+Ka_S1*Ka_S2)-Ntot-K_w/10^(-H29)-Profile!C29*(10^(-H29)+2*K_HSO4)/(10^(-H29)+K_HSO4))&gt;0,1,-1)*7/2^7</f>
        <v/>
      </c>
      <c r="J29" s="9">
        <f>I29+IF((10^(-I29)+Atot*(H_NH3*(1+K_NH3*10^(-I29)/K_w))*RTL/(1+(H_NH3*(1+K_NH3*10^(-I29)/K_w))*RTL)*(K_NH3*10^(-I29)/K_w)/(1+K_NH3*10^(-I29)/K_w)-Profile!B29*(H_SO2*(1+Ka_S1/10^(-I29)+Ka_S1*Ka_S2/10^(-I29)^2))*RTL/(1+(H_SO2*(1+Ka_S1/10^(-I29)+Ka_S1*Ka_S2/10^(-I29)^2))*RTL)*(Ka_S1*10^(-I29)+2*Ka_S1*Ka_S2)/(10^(-I29)^2+Ka_S1*10^(-I29)+Ka_S1*Ka_S2)-Ntot-K_w/10^(-I29)-Profile!C29*(10^(-I29)+2*K_HSO4)/(10^(-I29)+K_HSO4))&gt;0,1,-1)*7/2^8</f>
        <v/>
      </c>
      <c r="K29" s="9">
        <f>J29+IF((10^(-J29)+Atot*(H_NH3*(1+K_NH3*10^(-J29)/K_w))*RTL/(1+(H_NH3*(1+K_NH3*10^(-J29)/K_w))*RTL)*(K_NH3*10^(-J29)/K_w)/(1+K_NH3*10^(-J29)/K_w)-Profile!B29*(H_SO2*(1+Ka_S1/10^(-J29)+Ka_S1*Ka_S2/10^(-J29)^2))*RTL/(1+(H_SO2*(1+Ka_S1/10^(-J29)+Ka_S1*Ka_S2/10^(-J29)^2))*RTL)*(Ka_S1*10^(-J29)+2*Ka_S1*Ka_S2)/(10^(-J29)^2+Ka_S1*10^(-J29)+Ka_S1*Ka_S2)-Ntot-K_w/10^(-J29)-Profile!C29*(10^(-J29)+2*K_HSO4)/(10^(-J29)+K_HSO4))&gt;0,1,-1)*7/2^9</f>
        <v/>
      </c>
      <c r="L29" s="9">
        <f>K29+IF((10^(-K29)+Atot*(H_NH3*(1+K_NH3*10^(-K29)/K_w))*RTL/(1+(H_NH3*(1+K_NH3*10^(-K29)/K_w))*RTL)*(K_NH3*10^(-K29)/K_w)/(1+K_NH3*10^(-K29)/K_w)-Profile!B29*(H_SO2*(1+Ka_S1/10^(-K29)+Ka_S1*Ka_S2/10^(-K29)^2))*RTL/(1+(H_SO2*(1+Ka_S1/10^(-K29)+Ka_S1*Ka_S2/10^(-K29)^2))*RTL)*(Ka_S1*10^(-K29)+2*Ka_S1*Ka_S2)/(10^(-K29)^2+Ka_S1*10^(-K29)+Ka_S1*Ka_S2)-Ntot-K_w/10^(-K29)-Profile!C29*(10^(-K29)+2*K_HSO4)/(10^(-K29)+K_HSO4))&gt;0,1,-1)*7/2^10</f>
        <v/>
      </c>
      <c r="M29" s="9">
        <f>L29+IF((10^(-L29)+Atot*(H_NH3*(1+K_NH3*10^(-L29)/K_w))*RTL/(1+(H_NH3*(1+K_NH3*10^(-L29)/K_w))*RTL)*(K_NH3*10^(-L29)/K_w)/(1+K_NH3*10^(-L29)/K_w)-Profile!B29*(H_SO2*(1+Ka_S1/10^(-L29)+Ka_S1*Ka_S2/10^(-L29)^2))*RTL/(1+(H_SO2*(1+Ka_S1/10^(-L29)+Ka_S1*Ka_S2/10^(-L29)^2))*RTL)*(Ka_S1*10^(-L29)+2*Ka_S1*Ka_S2)/(10^(-L29)^2+Ka_S1*10^(-L29)+Ka_S1*Ka_S2)-Ntot-K_w/10^(-L29)-Profile!C29*(10^(-L29)+2*K_HSO4)/(10^(-L29)+K_HSO4))&gt;0,1,-1)*7/2^11</f>
        <v/>
      </c>
      <c r="N29" s="9">
        <f>M29+IF((10^(-M29)+Atot*(H_NH3*(1+K_NH3*10^(-M29)/K_w))*RTL/(1+(H_NH3*(1+K_NH3*10^(-M29)/K_w))*RTL)*(K_NH3*10^(-M29)/K_w)/(1+K_NH3*10^(-M29)/K_w)-Profile!B29*(H_SO2*(1+Ka_S1/10^(-M29)+Ka_S1*Ka_S2/10^(-M29)^2))*RTL/(1+(H_SO2*(1+Ka_S1/10^(-M29)+Ka_S1*Ka_S2/10^(-M29)^2))*RTL)*(Ka_S1*10^(-M29)+2*Ka_S1*Ka_S2)/(10^(-M29)^2+Ka_S1*10^(-M29)+Ka_S1*Ka_S2)-Ntot-K_w/10^(-M29)-Profile!C29*(10^(-M29)+2*K_HSO4)/(10^(-M29)+K_HSO4))&gt;0,1,-1)*7/2^12</f>
        <v/>
      </c>
      <c r="O29" s="9">
        <f>N29+IF((10^(-N29)+Atot*(H_NH3*(1+K_NH3*10^(-N29)/K_w))*RTL/(1+(H_NH3*(1+K_NH3*10^(-N29)/K_w))*RTL)*(K_NH3*10^(-N29)/K_w)/(1+K_NH3*10^(-N29)/K_w)-Profile!B29*(H_SO2*(1+Ka_S1/10^(-N29)+Ka_S1*Ka_S2/10^(-N29)^2))*RTL/(1+(H_SO2*(1+Ka_S1/10^(-N29)+Ka_S1*Ka_S2/10^(-N29)^2))*RTL)*(Ka_S1*10^(-N29)+2*Ka_S1*Ka_S2)/(10^(-N29)^2+Ka_S1*10^(-N29)+Ka_S1*Ka_S2)-Ntot-K_w/10^(-N29)-Profile!C29*(10^(-N29)+2*K_HSO4)/(10^(-N29)+K_HSO4))&gt;0,1,-1)*7/2^13</f>
        <v/>
      </c>
      <c r="P29" s="9">
        <f>O29+IF((10^(-O29)+Atot*(H_NH3*(1+K_NH3*10^(-O29)/K_w))*RTL/(1+(H_NH3*(1+K_NH3*10^(-O29)/K_w))*RTL)*(K_NH3*10^(-O29)/K_w)/(1+K_NH3*10^(-O29)/K_w)-Profile!B29*(H_SO2*(1+Ka_S1/10^(-O29)+Ka_S1*Ka_S2/10^(-O29)^2))*RTL/(1+(H_SO2*(1+Ka_S1/10^(-O29)+Ka_S1*Ka_S2/10^(-O29)^2))*RTL)*(Ka_S1*10^(-O29)+2*Ka_S1*Ka_S2)/(10^(-O29)^2+Ka_S1*10^(-O29)+Ka_S1*Ka_S2)-Ntot-K_w/10^(-O29)-Profile!C29*(10^(-O29)+2*K_HSO4)/(10^(-O29)+K_HSO4))&gt;0,1,-1)*7/2^14</f>
        <v/>
      </c>
      <c r="Q29" s="9">
        <f>P29+IF((10^(-P29)+Atot*(H_NH3*(1+K_NH3*10^(-P29)/K_w))*RTL/(1+(H_NH3*(1+K_NH3*10^(-P29)/K_w))*RTL)*(K_NH3*10^(-P29)/K_w)/(1+K_NH3*10^(-P29)/K_w)-Profile!B29*(H_SO2*(1+Ka_S1/10^(-P29)+Ka_S1*Ka_S2/10^(-P29)^2))*RTL/(1+(H_SO2*(1+Ka_S1/10^(-P29)+Ka_S1*Ka_S2/10^(-P29)^2))*RTL)*(Ka_S1*10^(-P29)+2*Ka_S1*Ka_S2)/(10^(-P29)^2+Ka_S1*10^(-P29)+Ka_S1*Ka_S2)-Ntot-K_w/10^(-P29)-Profile!C29*(10^(-P29)+2*K_HSO4)/(10^(-P29)+K_HSO4))&gt;0,1,-1)*7/2^15</f>
        <v/>
      </c>
      <c r="R29" s="9">
        <f>Q29+IF((10^(-Q29)+Atot*(H_NH3*(1+K_NH3*10^(-Q29)/K_w))*RTL/(1+(H_NH3*(1+K_NH3*10^(-Q29)/K_w))*RTL)*(K_NH3*10^(-Q29)/K_w)/(1+K_NH3*10^(-Q29)/K_w)-Profile!B29*(H_SO2*(1+Ka_S1/10^(-Q29)+Ka_S1*Ka_S2/10^(-Q29)^2))*RTL/(1+(H_SO2*(1+Ka_S1/10^(-Q29)+Ka_S1*Ka_S2/10^(-Q29)^2))*RTL)*(Ka_S1*10^(-Q29)+2*Ka_S1*Ka_S2)/(10^(-Q29)^2+Ka_S1*10^(-Q29)+Ka_S1*Ka_S2)-Ntot-K_w/10^(-Q29)-Profile!C29*(10^(-Q29)+2*K_HSO4)/(10^(-Q29)+K_HSO4))&gt;0,1,-1)*7/2^16</f>
        <v/>
      </c>
      <c r="S29" s="9">
        <f>R29+IF((10^(-R29)+Atot*(H_NH3*(1+K_NH3*10^(-R29)/K_w))*RTL/(1+(H_NH3*(1+K_NH3*10^(-R29)/K_w))*RTL)*(K_NH3*10^(-R29)/K_w)/(1+K_NH3*10^(-R29)/K_w)-Profile!B29*(H_SO2*(1+Ka_S1/10^(-R29)+Ka_S1*Ka_S2/10^(-R29)^2))*RTL/(1+(H_SO2*(1+Ka_S1/10^(-R29)+Ka_S1*Ka_S2/10^(-R29)^2))*RTL)*(Ka_S1*10^(-R29)+2*Ka_S1*Ka_S2)/(10^(-R29)^2+Ka_S1*10^(-R29)+Ka_S1*Ka_S2)-Ntot-K_w/10^(-R29)-Profile!C29*(10^(-R29)+2*K_HSO4)/(10^(-R29)+K_HSO4))&gt;0,1,-1)*7/2^17</f>
        <v/>
      </c>
      <c r="T29" s="9">
        <f>S29+IF((10^(-S29)+Atot*(H_NH3*(1+K_NH3*10^(-S29)/K_w))*RTL/(1+(H_NH3*(1+K_NH3*10^(-S29)/K_w))*RTL)*(K_NH3*10^(-S29)/K_w)/(1+K_NH3*10^(-S29)/K_w)-Profile!B29*(H_SO2*(1+Ka_S1/10^(-S29)+Ka_S1*Ka_S2/10^(-S29)^2))*RTL/(1+(H_SO2*(1+Ka_S1/10^(-S29)+Ka_S1*Ka_S2/10^(-S29)^2))*RTL)*(Ka_S1*10^(-S29)+2*Ka_S1*Ka_S2)/(10^(-S29)^2+Ka_S1*10^(-S29)+Ka_S1*Ka_S2)-Ntot-K_w/10^(-S29)-Profile!C29*(10^(-S29)+2*K_HSO4)/(10^(-S29)+K_HSO4))&gt;0,1,-1)*7/2^18</f>
        <v/>
      </c>
      <c r="U29" s="9">
        <f>T29+IF((10^(-T29)+Atot*(H_NH3*(1+K_NH3*10^(-T29)/K_w))*RTL/(1+(H_NH3*(1+K_NH3*10^(-T29)/K_w))*RTL)*(K_NH3*10^(-T29)/K_w)/(1+K_NH3*10^(-T29)/K_w)-Profile!B29*(H_SO2*(1+Ka_S1/10^(-T29)+Ka_S1*Ka_S2/10^(-T29)^2))*RTL/(1+(H_SO2*(1+Ka_S1/10^(-T29)+Ka_S1*Ka_S2/10^(-T29)^2))*RTL)*(Ka_S1*10^(-T29)+2*Ka_S1*Ka_S2)/(10^(-T29)^2+Ka_S1*10^(-T29)+Ka_S1*Ka_S2)-Ntot-K_w/10^(-T29)-Profile!C29*(10^(-T29)+2*K_HSO4)/(10^(-T29)+K_HSO4))&gt;0,1,-1)*7/2^19</f>
        <v/>
      </c>
      <c r="V29" s="9">
        <f>U29+IF((10^(-U29)+Atot*(H_NH3*(1+K_NH3*10^(-U29)/K_w))*RTL/(1+(H_NH3*(1+K_NH3*10^(-U29)/K_w))*RTL)*(K_NH3*10^(-U29)/K_w)/(1+K_NH3*10^(-U29)/K_w)-Profile!B29*(H_SO2*(1+Ka_S1/10^(-U29)+Ka_S1*Ka_S2/10^(-U29)^2))*RTL/(1+(H_SO2*(1+Ka_S1/10^(-U29)+Ka_S1*Ka_S2/10^(-U29)^2))*RTL)*(Ka_S1*10^(-U29)+2*Ka_S1*Ka_S2)/(10^(-U29)^2+Ka_S1*10^(-U29)+Ka_S1*Ka_S2)-Ntot-K_w/10^(-U29)-Profile!C29*(10^(-U29)+2*K_HSO4)/(10^(-U29)+K_HSO4))&gt;0,1,-1)*7/2^20</f>
        <v/>
      </c>
      <c r="W29" s="9">
        <f>V29+IF((10^(-V29)+Atot*(H_NH3*(1+K_NH3*10^(-V29)/K_w))*RTL/(1+(H_NH3*(1+K_NH3*10^(-V29)/K_w))*RTL)*(K_NH3*10^(-V29)/K_w)/(1+K_NH3*10^(-V29)/K_w)-Profile!B29*(H_SO2*(1+Ka_S1/10^(-V29)+Ka_S1*Ka_S2/10^(-V29)^2))*RTL/(1+(H_SO2*(1+Ka_S1/10^(-V29)+Ka_S1*Ka_S2/10^(-V29)^2))*RTL)*(Ka_S1*10^(-V29)+2*Ka_S1*Ka_S2)/(10^(-V29)^2+Ka_S1*10^(-V29)+Ka_S1*Ka_S2)-Ntot-K_w/10^(-V29)-Profile!C29*(10^(-V29)+2*K_HSO4)/(10^(-V29)+K_HSO4))&gt;0,1,-1)*7/2^21</f>
        <v/>
      </c>
      <c r="X29" s="9">
        <f>W29+IF((10^(-W29)+Atot*(H_NH3*(1+K_NH3*10^(-W29)/K_w))*RTL/(1+(H_NH3*(1+K_NH3*10^(-W29)/K_w))*RTL)*(K_NH3*10^(-W29)/K_w)/(1+K_NH3*10^(-W29)/K_w)-Profile!B29*(H_SO2*(1+Ka_S1/10^(-W29)+Ka_S1*Ka_S2/10^(-W29)^2))*RTL/(1+(H_SO2*(1+Ka_S1/10^(-W29)+Ka_S1*Ka_S2/10^(-W29)^2))*RTL)*(Ka_S1*10^(-W29)+2*Ka_S1*Ka_S2)/(10^(-W29)^2+Ka_S1*10^(-W29)+Ka_S1*Ka_S2)-Ntot-K_w/10^(-W29)-Profile!C29*(10^(-W29)+2*K_HSO4)/(10^(-W29)+K_HSO4))&gt;0,1,-1)*7/2^22</f>
        <v/>
      </c>
      <c r="Y29" s="9">
        <f>X29+IF((10^(-X29)+Atot*(H_NH3*(1+K_NH3*10^(-X29)/K_w))*RTL/(1+(H_NH3*(1+K_NH3*10^(-X29)/K_w))*RTL)*(K_NH3*10^(-X29)/K_w)/(1+K_NH3*10^(-X29)/K_w)-Profile!B29*(H_SO2*(1+Ka_S1/10^(-X29)+Ka_S1*Ka_S2/10^(-X29)^2))*RTL/(1+(H_SO2*(1+Ka_S1/10^(-X29)+Ka_S1*Ka_S2/10^(-X29)^2))*RTL)*(Ka_S1*10^(-X29)+2*Ka_S1*Ka_S2)/(10^(-X29)^2+Ka_S1*10^(-X29)+Ka_S1*Ka_S2)-Ntot-K_w/10^(-X29)-Profile!C29*(10^(-X29)+2*K_HSO4)/(10^(-X29)+K_HSO4))&gt;0,1,-1)*7/2^23</f>
        <v/>
      </c>
      <c r="Z29" s="9">
        <f>Y29+IF((10^(-Y29)+Atot*(H_NH3*(1+K_NH3*10^(-Y29)/K_w))*RTL/(1+(H_NH3*(1+K_NH3*10^(-Y29)/K_w))*RTL)*(K_NH3*10^(-Y29)/K_w)/(1+K_NH3*10^(-Y29)/K_w)-Profile!B29*(H_SO2*(1+Ka_S1/10^(-Y29)+Ka_S1*Ka_S2/10^(-Y29)^2))*RTL/(1+(H_SO2*(1+Ka_S1/10^(-Y29)+Ka_S1*Ka_S2/10^(-Y29)^2))*RTL)*(Ka_S1*10^(-Y29)+2*Ka_S1*Ka_S2)/(10^(-Y29)^2+Ka_S1*10^(-Y29)+Ka_S1*Ka_S2)-Ntot-K_w/10^(-Y29)-Profile!C29*(10^(-Y29)+2*K_HSO4)/(10^(-Y29)+K_HSO4))&gt;0,1,-1)*7/2^24</f>
        <v/>
      </c>
      <c r="AA29" s="9">
        <f>Z29+IF((10^(-Z29)+Atot*(H_NH3*(1+K_NH3*10^(-Z29)/K_w))*RTL/(1+(H_NH3*(1+K_NH3*10^(-Z29)/K_w))*RTL)*(K_NH3*10^(-Z29)/K_w)/(1+K_NH3*10^(-Z29)/K_w)-Profile!B29*(H_SO2*(1+Ka_S1/10^(-Z29)+Ka_S1*Ka_S2/10^(-Z29)^2))*RTL/(1+(H_SO2*(1+Ka_S1/10^(-Z29)+Ka_S1*Ka_S2/10^(-Z29)^2))*RTL)*(Ka_S1*10^(-Z29)+2*Ka_S1*Ka_S2)/(10^(-Z29)^2+Ka_S1*10^(-Z29)+Ka_S1*Ka_S2)-Ntot-K_w/10^(-Z29)-Profile!C29*(10^(-Z29)+2*K_HSO4)/(10^(-Z29)+K_HSO4))&gt;0,1,-1)*7/2^25</f>
        <v/>
      </c>
      <c r="AB29" s="9">
        <f>AA29+IF((10^(-AA29)+Atot*(H_NH3*(1+K_NH3*10^(-AA29)/K_w))*RTL/(1+(H_NH3*(1+K_NH3*10^(-AA29)/K_w))*RTL)*(K_NH3*10^(-AA29)/K_w)/(1+K_NH3*10^(-AA29)/K_w)-Profile!B29*(H_SO2*(1+Ka_S1/10^(-AA29)+Ka_S1*Ka_S2/10^(-AA29)^2))*RTL/(1+(H_SO2*(1+Ka_S1/10^(-AA29)+Ka_S1*Ka_S2/10^(-AA29)^2))*RTL)*(Ka_S1*10^(-AA29)+2*Ka_S1*Ka_S2)/(10^(-AA29)^2+Ka_S1*10^(-AA29)+Ka_S1*Ka_S2)-Ntot-K_w/10^(-AA29)-Profile!C29*(10^(-AA29)+2*K_HSO4)/(10^(-AA29)+K_HSO4))&gt;0,1,-1)*7/2^26</f>
        <v/>
      </c>
      <c r="AC29" s="9">
        <f>AB29+IF((10^(-AB29)+Atot*(H_NH3*(1+K_NH3*10^(-AB29)/K_w))*RTL/(1+(H_NH3*(1+K_NH3*10^(-AB29)/K_w))*RTL)*(K_NH3*10^(-AB29)/K_w)/(1+K_NH3*10^(-AB29)/K_w)-Profile!B29*(H_SO2*(1+Ka_S1/10^(-AB29)+Ka_S1*Ka_S2/10^(-AB29)^2))*RTL/(1+(H_SO2*(1+Ka_S1/10^(-AB29)+Ka_S1*Ka_S2/10^(-AB29)^2))*RTL)*(Ka_S1*10^(-AB29)+2*Ka_S1*Ka_S2)/(10^(-AB29)^2+Ka_S1*10^(-AB29)+Ka_S1*Ka_S2)-Ntot-K_w/10^(-AB29)-Profile!C29*(10^(-AB29)+2*K_HSO4)/(10^(-AB29)+K_HSO4))&gt;0,1,-1)*7/2^27</f>
        <v/>
      </c>
      <c r="AD29" s="9">
        <f>AC29+IF((10^(-AC29)+Atot*(H_NH3*(1+K_NH3*10^(-AC29)/K_w))*RTL/(1+(H_NH3*(1+K_NH3*10^(-AC29)/K_w))*RTL)*(K_NH3*10^(-AC29)/K_w)/(1+K_NH3*10^(-AC29)/K_w)-Profile!B29*(H_SO2*(1+Ka_S1/10^(-AC29)+Ka_S1*Ka_S2/10^(-AC29)^2))*RTL/(1+(H_SO2*(1+Ka_S1/10^(-AC29)+Ka_S1*Ka_S2/10^(-AC29)^2))*RTL)*(Ka_S1*10^(-AC29)+2*Ka_S1*Ka_S2)/(10^(-AC29)^2+Ka_S1*10^(-AC29)+Ka_S1*Ka_S2)-Ntot-K_w/10^(-AC29)-Profile!C29*(10^(-AC29)+2*K_HSO4)/(10^(-AC29)+K_HSO4))&gt;0,1,-1)*7/2^28</f>
        <v/>
      </c>
      <c r="AE29" s="9">
        <f>AD29+IF((10^(-AD29)+Atot*(H_NH3*(1+K_NH3*10^(-AD29)/K_w))*RTL/(1+(H_NH3*(1+K_NH3*10^(-AD29)/K_w))*RTL)*(K_NH3*10^(-AD29)/K_w)/(1+K_NH3*10^(-AD29)/K_w)-Profile!B29*(H_SO2*(1+Ka_S1/10^(-AD29)+Ka_S1*Ka_S2/10^(-AD29)^2))*RTL/(1+(H_SO2*(1+Ka_S1/10^(-AD29)+Ka_S1*Ka_S2/10^(-AD29)^2))*RTL)*(Ka_S1*10^(-AD29)+2*Ka_S1*Ka_S2)/(10^(-AD29)^2+Ka_S1*10^(-AD29)+Ka_S1*Ka_S2)-Ntot-K_w/10^(-AD29)-Profile!C29*(10^(-AD29)+2*K_HSO4)/(10^(-AD29)+K_HSO4))&gt;0,1,-1)*7/2^29</f>
        <v/>
      </c>
      <c r="AF29" s="9">
        <f>AE29+IF((10^(-AE29)+Atot*(H_NH3*(1+K_NH3*10^(-AE29)/K_w))*RTL/(1+(H_NH3*(1+K_NH3*10^(-AE29)/K_w))*RTL)*(K_NH3*10^(-AE29)/K_w)/(1+K_NH3*10^(-AE29)/K_w)-Profile!B29*(H_SO2*(1+Ka_S1/10^(-AE29)+Ka_S1*Ka_S2/10^(-AE29)^2))*RTL/(1+(H_SO2*(1+Ka_S1/10^(-AE29)+Ka_S1*Ka_S2/10^(-AE29)^2))*RTL)*(Ka_S1*10^(-AE29)+2*Ka_S1*Ka_S2)/(10^(-AE29)^2+Ka_S1*10^(-AE29)+Ka_S1*Ka_S2)-Ntot-K_w/10^(-AE29)-Profile!C29*(10^(-AE29)+2*K_HSO4)/(10^(-AE29)+K_HSO4))&gt;0,1,-1)*7/2^30</f>
        <v/>
      </c>
      <c r="AG29" s="9">
        <f>AF29+IF((10^(-AF29)+Atot*(H_NH3*(1+K_NH3*10^(-AF29)/K_w))*RTL/(1+(H_NH3*(1+K_NH3*10^(-AF29)/K_w))*RTL)*(K_NH3*10^(-AF29)/K_w)/(1+K_NH3*10^(-AF29)/K_w)-Profile!B29*(H_SO2*(1+Ka_S1/10^(-AF29)+Ka_S1*Ka_S2/10^(-AF29)^2))*RTL/(1+(H_SO2*(1+Ka_S1/10^(-AF29)+Ka_S1*Ka_S2/10^(-AF29)^2))*RTL)*(Ka_S1*10^(-AF29)+2*Ka_S1*Ka_S2)/(10^(-AF29)^2+Ka_S1*10^(-AF29)+Ka_S1*Ka_S2)-Ntot-K_w/10^(-AF29)-Profile!C29*(10^(-AF29)+2*K_HSO4)/(10^(-AF29)+K_HSO4))&gt;0,1,-1)*7/2^31</f>
        <v/>
      </c>
      <c r="AH29" s="9">
        <f>AG29+IF((10^(-AG29)+Atot*(H_NH3*(1+K_NH3*10^(-AG29)/K_w))*RTL/(1+(H_NH3*(1+K_NH3*10^(-AG29)/K_w))*RTL)*(K_NH3*10^(-AG29)/K_w)/(1+K_NH3*10^(-AG29)/K_w)-Profile!B29*(H_SO2*(1+Ka_S1/10^(-AG29)+Ka_S1*Ka_S2/10^(-AG29)^2))*RTL/(1+(H_SO2*(1+Ka_S1/10^(-AG29)+Ka_S1*Ka_S2/10^(-AG29)^2))*RTL)*(Ka_S1*10^(-AG29)+2*Ka_S1*Ka_S2)/(10^(-AG29)^2+Ka_S1*10^(-AG29)+Ka_S1*Ka_S2)-Ntot-K_w/10^(-AG29)-Profile!C29*(10^(-AG29)+2*K_HSO4)/(10^(-AG29)+K_HSO4))&gt;0,1,-1)*7/2^32</f>
        <v/>
      </c>
      <c r="AI29" s="9">
        <f>AH29+IF((10^(-AH29)+Atot*(H_NH3*(1+K_NH3*10^(-AH29)/K_w))*RTL/(1+(H_NH3*(1+K_NH3*10^(-AH29)/K_w))*RTL)*(K_NH3*10^(-AH29)/K_w)/(1+K_NH3*10^(-AH29)/K_w)-Profile!B29*(H_SO2*(1+Ka_S1/10^(-AH29)+Ka_S1*Ka_S2/10^(-AH29)^2))*RTL/(1+(H_SO2*(1+Ka_S1/10^(-AH29)+Ka_S1*Ka_S2/10^(-AH29)^2))*RTL)*(Ka_S1*10^(-AH29)+2*Ka_S1*Ka_S2)/(10^(-AH29)^2+Ka_S1*10^(-AH29)+Ka_S1*Ka_S2)-Ntot-K_w/10^(-AH29)-Profile!C29*(10^(-AH29)+2*K_HSO4)/(10^(-AH29)+K_HSO4))&gt;0,1,-1)*7/2^33</f>
        <v/>
      </c>
      <c r="AJ29" s="9">
        <f>AI29+IF((10^(-AI29)+Atot*(H_NH3*(1+K_NH3*10^(-AI29)/K_w))*RTL/(1+(H_NH3*(1+K_NH3*10^(-AI29)/K_w))*RTL)*(K_NH3*10^(-AI29)/K_w)/(1+K_NH3*10^(-AI29)/K_w)-Profile!B29*(H_SO2*(1+Ka_S1/10^(-AI29)+Ka_S1*Ka_S2/10^(-AI29)^2))*RTL/(1+(H_SO2*(1+Ka_S1/10^(-AI29)+Ka_S1*Ka_S2/10^(-AI29)^2))*RTL)*(Ka_S1*10^(-AI29)+2*Ka_S1*Ka_S2)/(10^(-AI29)^2+Ka_S1*10^(-AI29)+Ka_S1*Ka_S2)-Ntot-K_w/10^(-AI29)-Profile!C29*(10^(-AI29)+2*K_HSO4)/(10^(-AI29)+K_HSO4))&gt;0,1,-1)*7/2^34</f>
        <v/>
      </c>
      <c r="AK29" s="9">
        <f>AJ29+IF((10^(-AJ29)+Atot*(H_NH3*(1+K_NH3*10^(-AJ29)/K_w))*RTL/(1+(H_NH3*(1+K_NH3*10^(-AJ29)/K_w))*RTL)*(K_NH3*10^(-AJ29)/K_w)/(1+K_NH3*10^(-AJ29)/K_w)-Profile!B29*(H_SO2*(1+Ka_S1/10^(-AJ29)+Ka_S1*Ka_S2/10^(-AJ29)^2))*RTL/(1+(H_SO2*(1+Ka_S1/10^(-AJ29)+Ka_S1*Ka_S2/10^(-AJ29)^2))*RTL)*(Ka_S1*10^(-AJ29)+2*Ka_S1*Ka_S2)/(10^(-AJ29)^2+Ka_S1*10^(-AJ29)+Ka_S1*Ka_S2)-Ntot-K_w/10^(-AJ29)-Profile!C29*(10^(-AJ29)+2*K_HSO4)/(10^(-AJ29)+K_HSO4))&gt;0,1,-1)*7/2^35</f>
        <v/>
      </c>
      <c r="AL29" s="9">
        <f>AK29+IF((10^(-AK29)+Atot*(H_NH3*(1+K_NH3*10^(-AK29)/K_w))*RTL/(1+(H_NH3*(1+K_NH3*10^(-AK29)/K_w))*RTL)*(K_NH3*10^(-AK29)/K_w)/(1+K_NH3*10^(-AK29)/K_w)-Profile!B29*(H_SO2*(1+Ka_S1/10^(-AK29)+Ka_S1*Ka_S2/10^(-AK29)^2))*RTL/(1+(H_SO2*(1+Ka_S1/10^(-AK29)+Ka_S1*Ka_S2/10^(-AK29)^2))*RTL)*(Ka_S1*10^(-AK29)+2*Ka_S1*Ka_S2)/(10^(-AK29)^2+Ka_S1*10^(-AK29)+Ka_S1*Ka_S2)-Ntot-K_w/10^(-AK29)-Profile!C29*(10^(-AK29)+2*K_HSO4)/(10^(-AK29)+K_HSO4))&gt;0,1,-1)*7/2^36</f>
        <v/>
      </c>
    </row>
    <row r="30">
      <c r="A30">
        <f>Profile!A30</f>
        <v/>
      </c>
      <c r="B30" t="n">
        <v>7</v>
      </c>
      <c r="C30" s="9">
        <f>B30+IF((10^(-B30)+Atot*(H_NH3*(1+K_NH3*10^(-B30)/K_w))*RTL/(1+(H_NH3*(1+K_NH3*10^(-B30)/K_w))*RTL)*(K_NH3*10^(-B30)/K_w)/(1+K_NH3*10^(-B30)/K_w)-Profile!B30*(H_SO2*(1+Ka_S1/10^(-B30)+Ka_S1*Ka_S2/10^(-B30)^2))*RTL/(1+(H_SO2*(1+Ka_S1/10^(-B30)+Ka_S1*Ka_S2/10^(-B30)^2))*RTL)*(Ka_S1*10^(-B30)+2*Ka_S1*Ka_S2)/(10^(-B30)^2+Ka_S1*10^(-B30)+Ka_S1*Ka_S2)-Ntot-K_w/10^(-B30)-Profile!C30*(10^(-B30)+2*K_HSO4)/(10^(-B30)+K_HSO4))&gt;0,1,-1)*7/2^1</f>
        <v/>
      </c>
      <c r="D30" s="9">
        <f>C30+IF((10^(-C30)+Atot*(H_NH3*(1+K_NH3*10^(-C30)/K_w))*RTL/(1+(H_NH3*(1+K_NH3*10^(-C30)/K_w))*RTL)*(K_NH3*10^(-C30)/K_w)/(1+K_NH3*10^(-C30)/K_w)-Profile!B30*(H_SO2*(1+Ka_S1/10^(-C30)+Ka_S1*Ka_S2/10^(-C30)^2))*RTL/(1+(H_SO2*(1+Ka_S1/10^(-C30)+Ka_S1*Ka_S2/10^(-C30)^2))*RTL)*(Ka_S1*10^(-C30)+2*Ka_S1*Ka_S2)/(10^(-C30)^2+Ka_S1*10^(-C30)+Ka_S1*Ka_S2)-Ntot-K_w/10^(-C30)-Profile!C30*(10^(-C30)+2*K_HSO4)/(10^(-C30)+K_HSO4))&gt;0,1,-1)*7/2^2</f>
        <v/>
      </c>
      <c r="E30" s="9">
        <f>D30+IF((10^(-D30)+Atot*(H_NH3*(1+K_NH3*10^(-D30)/K_w))*RTL/(1+(H_NH3*(1+K_NH3*10^(-D30)/K_w))*RTL)*(K_NH3*10^(-D30)/K_w)/(1+K_NH3*10^(-D30)/K_w)-Profile!B30*(H_SO2*(1+Ka_S1/10^(-D30)+Ka_S1*Ka_S2/10^(-D30)^2))*RTL/(1+(H_SO2*(1+Ka_S1/10^(-D30)+Ka_S1*Ka_S2/10^(-D30)^2))*RTL)*(Ka_S1*10^(-D30)+2*Ka_S1*Ka_S2)/(10^(-D30)^2+Ka_S1*10^(-D30)+Ka_S1*Ka_S2)-Ntot-K_w/10^(-D30)-Profile!C30*(10^(-D30)+2*K_HSO4)/(10^(-D30)+K_HSO4))&gt;0,1,-1)*7/2^3</f>
        <v/>
      </c>
      <c r="F30" s="9">
        <f>E30+IF((10^(-E30)+Atot*(H_NH3*(1+K_NH3*10^(-E30)/K_w))*RTL/(1+(H_NH3*(1+K_NH3*10^(-E30)/K_w))*RTL)*(K_NH3*10^(-E30)/K_w)/(1+K_NH3*10^(-E30)/K_w)-Profile!B30*(H_SO2*(1+Ka_S1/10^(-E30)+Ka_S1*Ka_S2/10^(-E30)^2))*RTL/(1+(H_SO2*(1+Ka_S1/10^(-E30)+Ka_S1*Ka_S2/10^(-E30)^2))*RTL)*(Ka_S1*10^(-E30)+2*Ka_S1*Ka_S2)/(10^(-E30)^2+Ka_S1*10^(-E30)+Ka_S1*Ka_S2)-Ntot-K_w/10^(-E30)-Profile!C30*(10^(-E30)+2*K_HSO4)/(10^(-E30)+K_HSO4))&gt;0,1,-1)*7/2^4</f>
        <v/>
      </c>
      <c r="G30" s="9">
        <f>F30+IF((10^(-F30)+Atot*(H_NH3*(1+K_NH3*10^(-F30)/K_w))*RTL/(1+(H_NH3*(1+K_NH3*10^(-F30)/K_w))*RTL)*(K_NH3*10^(-F30)/K_w)/(1+K_NH3*10^(-F30)/K_w)-Profile!B30*(H_SO2*(1+Ka_S1/10^(-F30)+Ka_S1*Ka_S2/10^(-F30)^2))*RTL/(1+(H_SO2*(1+Ka_S1/10^(-F30)+Ka_S1*Ka_S2/10^(-F30)^2))*RTL)*(Ka_S1*10^(-F30)+2*Ka_S1*Ka_S2)/(10^(-F30)^2+Ka_S1*10^(-F30)+Ka_S1*Ka_S2)-Ntot-K_w/10^(-F30)-Profile!C30*(10^(-F30)+2*K_HSO4)/(10^(-F30)+K_HSO4))&gt;0,1,-1)*7/2^5</f>
        <v/>
      </c>
      <c r="H30" s="9">
        <f>G30+IF((10^(-G30)+Atot*(H_NH3*(1+K_NH3*10^(-G30)/K_w))*RTL/(1+(H_NH3*(1+K_NH3*10^(-G30)/K_w))*RTL)*(K_NH3*10^(-G30)/K_w)/(1+K_NH3*10^(-G30)/K_w)-Profile!B30*(H_SO2*(1+Ka_S1/10^(-G30)+Ka_S1*Ka_S2/10^(-G30)^2))*RTL/(1+(H_SO2*(1+Ka_S1/10^(-G30)+Ka_S1*Ka_S2/10^(-G30)^2))*RTL)*(Ka_S1*10^(-G30)+2*Ka_S1*Ka_S2)/(10^(-G30)^2+Ka_S1*10^(-G30)+Ka_S1*Ka_S2)-Ntot-K_w/10^(-G30)-Profile!C30*(10^(-G30)+2*K_HSO4)/(10^(-G30)+K_HSO4))&gt;0,1,-1)*7/2^6</f>
        <v/>
      </c>
      <c r="I30" s="9">
        <f>H30+IF((10^(-H30)+Atot*(H_NH3*(1+K_NH3*10^(-H30)/K_w))*RTL/(1+(H_NH3*(1+K_NH3*10^(-H30)/K_w))*RTL)*(K_NH3*10^(-H30)/K_w)/(1+K_NH3*10^(-H30)/K_w)-Profile!B30*(H_SO2*(1+Ka_S1/10^(-H30)+Ka_S1*Ka_S2/10^(-H30)^2))*RTL/(1+(H_SO2*(1+Ka_S1/10^(-H30)+Ka_S1*Ka_S2/10^(-H30)^2))*RTL)*(Ka_S1*10^(-H30)+2*Ka_S1*Ka_S2)/(10^(-H30)^2+Ka_S1*10^(-H30)+Ka_S1*Ka_S2)-Ntot-K_w/10^(-H30)-Profile!C30*(10^(-H30)+2*K_HSO4)/(10^(-H30)+K_HSO4))&gt;0,1,-1)*7/2^7</f>
        <v/>
      </c>
      <c r="J30" s="9">
        <f>I30+IF((10^(-I30)+Atot*(H_NH3*(1+K_NH3*10^(-I30)/K_w))*RTL/(1+(H_NH3*(1+K_NH3*10^(-I30)/K_w))*RTL)*(K_NH3*10^(-I30)/K_w)/(1+K_NH3*10^(-I30)/K_w)-Profile!B30*(H_SO2*(1+Ka_S1/10^(-I30)+Ka_S1*Ka_S2/10^(-I30)^2))*RTL/(1+(H_SO2*(1+Ka_S1/10^(-I30)+Ka_S1*Ka_S2/10^(-I30)^2))*RTL)*(Ka_S1*10^(-I30)+2*Ka_S1*Ka_S2)/(10^(-I30)^2+Ka_S1*10^(-I30)+Ka_S1*Ka_S2)-Ntot-K_w/10^(-I30)-Profile!C30*(10^(-I30)+2*K_HSO4)/(10^(-I30)+K_HSO4))&gt;0,1,-1)*7/2^8</f>
        <v/>
      </c>
      <c r="K30" s="9">
        <f>J30+IF((10^(-J30)+Atot*(H_NH3*(1+K_NH3*10^(-J30)/K_w))*RTL/(1+(H_NH3*(1+K_NH3*10^(-J30)/K_w))*RTL)*(K_NH3*10^(-J30)/K_w)/(1+K_NH3*10^(-J30)/K_w)-Profile!B30*(H_SO2*(1+Ka_S1/10^(-J30)+Ka_S1*Ka_S2/10^(-J30)^2))*RTL/(1+(H_SO2*(1+Ka_S1/10^(-J30)+Ka_S1*Ka_S2/10^(-J30)^2))*RTL)*(Ka_S1*10^(-J30)+2*Ka_S1*Ka_S2)/(10^(-J30)^2+Ka_S1*10^(-J30)+Ka_S1*Ka_S2)-Ntot-K_w/10^(-J30)-Profile!C30*(10^(-J30)+2*K_HSO4)/(10^(-J30)+K_HSO4))&gt;0,1,-1)*7/2^9</f>
        <v/>
      </c>
      <c r="L30" s="9">
        <f>K30+IF((10^(-K30)+Atot*(H_NH3*(1+K_NH3*10^(-K30)/K_w))*RTL/(1+(H_NH3*(1+K_NH3*10^(-K30)/K_w))*RTL)*(K_NH3*10^(-K30)/K_w)/(1+K_NH3*10^(-K30)/K_w)-Profile!B30*(H_SO2*(1+Ka_S1/10^(-K30)+Ka_S1*Ka_S2/10^(-K30)^2))*RTL/(1+(H_SO2*(1+Ka_S1/10^(-K30)+Ka_S1*Ka_S2/10^(-K30)^2))*RTL)*(Ka_S1*10^(-K30)+2*Ka_S1*Ka_S2)/(10^(-K30)^2+Ka_S1*10^(-K30)+Ka_S1*Ka_S2)-Ntot-K_w/10^(-K30)-Profile!C30*(10^(-K30)+2*K_HSO4)/(10^(-K30)+K_HSO4))&gt;0,1,-1)*7/2^10</f>
        <v/>
      </c>
      <c r="M30" s="9">
        <f>L30+IF((10^(-L30)+Atot*(H_NH3*(1+K_NH3*10^(-L30)/K_w))*RTL/(1+(H_NH3*(1+K_NH3*10^(-L30)/K_w))*RTL)*(K_NH3*10^(-L30)/K_w)/(1+K_NH3*10^(-L30)/K_w)-Profile!B30*(H_SO2*(1+Ka_S1/10^(-L30)+Ka_S1*Ka_S2/10^(-L30)^2))*RTL/(1+(H_SO2*(1+Ka_S1/10^(-L30)+Ka_S1*Ka_S2/10^(-L30)^2))*RTL)*(Ka_S1*10^(-L30)+2*Ka_S1*Ka_S2)/(10^(-L30)^2+Ka_S1*10^(-L30)+Ka_S1*Ka_S2)-Ntot-K_w/10^(-L30)-Profile!C30*(10^(-L30)+2*K_HSO4)/(10^(-L30)+K_HSO4))&gt;0,1,-1)*7/2^11</f>
        <v/>
      </c>
      <c r="N30" s="9">
        <f>M30+IF((10^(-M30)+Atot*(H_NH3*(1+K_NH3*10^(-M30)/K_w))*RTL/(1+(H_NH3*(1+K_NH3*10^(-M30)/K_w))*RTL)*(K_NH3*10^(-M30)/K_w)/(1+K_NH3*10^(-M30)/K_w)-Profile!B30*(H_SO2*(1+Ka_S1/10^(-M30)+Ka_S1*Ka_S2/10^(-M30)^2))*RTL/(1+(H_SO2*(1+Ka_S1/10^(-M30)+Ka_S1*Ka_S2/10^(-M30)^2))*RTL)*(Ka_S1*10^(-M30)+2*Ka_S1*Ka_S2)/(10^(-M30)^2+Ka_S1*10^(-M30)+Ka_S1*Ka_S2)-Ntot-K_w/10^(-M30)-Profile!C30*(10^(-M30)+2*K_HSO4)/(10^(-M30)+K_HSO4))&gt;0,1,-1)*7/2^12</f>
        <v/>
      </c>
      <c r="O30" s="9">
        <f>N30+IF((10^(-N30)+Atot*(H_NH3*(1+K_NH3*10^(-N30)/K_w))*RTL/(1+(H_NH3*(1+K_NH3*10^(-N30)/K_w))*RTL)*(K_NH3*10^(-N30)/K_w)/(1+K_NH3*10^(-N30)/K_w)-Profile!B30*(H_SO2*(1+Ka_S1/10^(-N30)+Ka_S1*Ka_S2/10^(-N30)^2))*RTL/(1+(H_SO2*(1+Ka_S1/10^(-N30)+Ka_S1*Ka_S2/10^(-N30)^2))*RTL)*(Ka_S1*10^(-N30)+2*Ka_S1*Ka_S2)/(10^(-N30)^2+Ka_S1*10^(-N30)+Ka_S1*Ka_S2)-Ntot-K_w/10^(-N30)-Profile!C30*(10^(-N30)+2*K_HSO4)/(10^(-N30)+K_HSO4))&gt;0,1,-1)*7/2^13</f>
        <v/>
      </c>
      <c r="P30" s="9">
        <f>O30+IF((10^(-O30)+Atot*(H_NH3*(1+K_NH3*10^(-O30)/K_w))*RTL/(1+(H_NH3*(1+K_NH3*10^(-O30)/K_w))*RTL)*(K_NH3*10^(-O30)/K_w)/(1+K_NH3*10^(-O30)/K_w)-Profile!B30*(H_SO2*(1+Ka_S1/10^(-O30)+Ka_S1*Ka_S2/10^(-O30)^2))*RTL/(1+(H_SO2*(1+Ka_S1/10^(-O30)+Ka_S1*Ka_S2/10^(-O30)^2))*RTL)*(Ka_S1*10^(-O30)+2*Ka_S1*Ka_S2)/(10^(-O30)^2+Ka_S1*10^(-O30)+Ka_S1*Ka_S2)-Ntot-K_w/10^(-O30)-Profile!C30*(10^(-O30)+2*K_HSO4)/(10^(-O30)+K_HSO4))&gt;0,1,-1)*7/2^14</f>
        <v/>
      </c>
      <c r="Q30" s="9">
        <f>P30+IF((10^(-P30)+Atot*(H_NH3*(1+K_NH3*10^(-P30)/K_w))*RTL/(1+(H_NH3*(1+K_NH3*10^(-P30)/K_w))*RTL)*(K_NH3*10^(-P30)/K_w)/(1+K_NH3*10^(-P30)/K_w)-Profile!B30*(H_SO2*(1+Ka_S1/10^(-P30)+Ka_S1*Ka_S2/10^(-P30)^2))*RTL/(1+(H_SO2*(1+Ka_S1/10^(-P30)+Ka_S1*Ka_S2/10^(-P30)^2))*RTL)*(Ka_S1*10^(-P30)+2*Ka_S1*Ka_S2)/(10^(-P30)^2+Ka_S1*10^(-P30)+Ka_S1*Ka_S2)-Ntot-K_w/10^(-P30)-Profile!C30*(10^(-P30)+2*K_HSO4)/(10^(-P30)+K_HSO4))&gt;0,1,-1)*7/2^15</f>
        <v/>
      </c>
      <c r="R30" s="9">
        <f>Q30+IF((10^(-Q30)+Atot*(H_NH3*(1+K_NH3*10^(-Q30)/K_w))*RTL/(1+(H_NH3*(1+K_NH3*10^(-Q30)/K_w))*RTL)*(K_NH3*10^(-Q30)/K_w)/(1+K_NH3*10^(-Q30)/K_w)-Profile!B30*(H_SO2*(1+Ka_S1/10^(-Q30)+Ka_S1*Ka_S2/10^(-Q30)^2))*RTL/(1+(H_SO2*(1+Ka_S1/10^(-Q30)+Ka_S1*Ka_S2/10^(-Q30)^2))*RTL)*(Ka_S1*10^(-Q30)+2*Ka_S1*Ka_S2)/(10^(-Q30)^2+Ka_S1*10^(-Q30)+Ka_S1*Ka_S2)-Ntot-K_w/10^(-Q30)-Profile!C30*(10^(-Q30)+2*K_HSO4)/(10^(-Q30)+K_HSO4))&gt;0,1,-1)*7/2^16</f>
        <v/>
      </c>
      <c r="S30" s="9">
        <f>R30+IF((10^(-R30)+Atot*(H_NH3*(1+K_NH3*10^(-R30)/K_w))*RTL/(1+(H_NH3*(1+K_NH3*10^(-R30)/K_w))*RTL)*(K_NH3*10^(-R30)/K_w)/(1+K_NH3*10^(-R30)/K_w)-Profile!B30*(H_SO2*(1+Ka_S1/10^(-R30)+Ka_S1*Ka_S2/10^(-R30)^2))*RTL/(1+(H_SO2*(1+Ka_S1/10^(-R30)+Ka_S1*Ka_S2/10^(-R30)^2))*RTL)*(Ka_S1*10^(-R30)+2*Ka_S1*Ka_S2)/(10^(-R30)^2+Ka_S1*10^(-R30)+Ka_S1*Ka_S2)-Ntot-K_w/10^(-R30)-Profile!C30*(10^(-R30)+2*K_HSO4)/(10^(-R30)+K_HSO4))&gt;0,1,-1)*7/2^17</f>
        <v/>
      </c>
      <c r="T30" s="9">
        <f>S30+IF((10^(-S30)+Atot*(H_NH3*(1+K_NH3*10^(-S30)/K_w))*RTL/(1+(H_NH3*(1+K_NH3*10^(-S30)/K_w))*RTL)*(K_NH3*10^(-S30)/K_w)/(1+K_NH3*10^(-S30)/K_w)-Profile!B30*(H_SO2*(1+Ka_S1/10^(-S30)+Ka_S1*Ka_S2/10^(-S30)^2))*RTL/(1+(H_SO2*(1+Ka_S1/10^(-S30)+Ka_S1*Ka_S2/10^(-S30)^2))*RTL)*(Ka_S1*10^(-S30)+2*Ka_S1*Ka_S2)/(10^(-S30)^2+Ka_S1*10^(-S30)+Ka_S1*Ka_S2)-Ntot-K_w/10^(-S30)-Profile!C30*(10^(-S30)+2*K_HSO4)/(10^(-S30)+K_HSO4))&gt;0,1,-1)*7/2^18</f>
        <v/>
      </c>
      <c r="U30" s="9">
        <f>T30+IF((10^(-T30)+Atot*(H_NH3*(1+K_NH3*10^(-T30)/K_w))*RTL/(1+(H_NH3*(1+K_NH3*10^(-T30)/K_w))*RTL)*(K_NH3*10^(-T30)/K_w)/(1+K_NH3*10^(-T30)/K_w)-Profile!B30*(H_SO2*(1+Ka_S1/10^(-T30)+Ka_S1*Ka_S2/10^(-T30)^2))*RTL/(1+(H_SO2*(1+Ka_S1/10^(-T30)+Ka_S1*Ka_S2/10^(-T30)^2))*RTL)*(Ka_S1*10^(-T30)+2*Ka_S1*Ka_S2)/(10^(-T30)^2+Ka_S1*10^(-T30)+Ka_S1*Ka_S2)-Ntot-K_w/10^(-T30)-Profile!C30*(10^(-T30)+2*K_HSO4)/(10^(-T30)+K_HSO4))&gt;0,1,-1)*7/2^19</f>
        <v/>
      </c>
      <c r="V30" s="9">
        <f>U30+IF((10^(-U30)+Atot*(H_NH3*(1+K_NH3*10^(-U30)/K_w))*RTL/(1+(H_NH3*(1+K_NH3*10^(-U30)/K_w))*RTL)*(K_NH3*10^(-U30)/K_w)/(1+K_NH3*10^(-U30)/K_w)-Profile!B30*(H_SO2*(1+Ka_S1/10^(-U30)+Ka_S1*Ka_S2/10^(-U30)^2))*RTL/(1+(H_SO2*(1+Ka_S1/10^(-U30)+Ka_S1*Ka_S2/10^(-U30)^2))*RTL)*(Ka_S1*10^(-U30)+2*Ka_S1*Ka_S2)/(10^(-U30)^2+Ka_S1*10^(-U30)+Ka_S1*Ka_S2)-Ntot-K_w/10^(-U30)-Profile!C30*(10^(-U30)+2*K_HSO4)/(10^(-U30)+K_HSO4))&gt;0,1,-1)*7/2^20</f>
        <v/>
      </c>
      <c r="W30" s="9">
        <f>V30+IF((10^(-V30)+Atot*(H_NH3*(1+K_NH3*10^(-V30)/K_w))*RTL/(1+(H_NH3*(1+K_NH3*10^(-V30)/K_w))*RTL)*(K_NH3*10^(-V30)/K_w)/(1+K_NH3*10^(-V30)/K_w)-Profile!B30*(H_SO2*(1+Ka_S1/10^(-V30)+Ka_S1*Ka_S2/10^(-V30)^2))*RTL/(1+(H_SO2*(1+Ka_S1/10^(-V30)+Ka_S1*Ka_S2/10^(-V30)^2))*RTL)*(Ka_S1*10^(-V30)+2*Ka_S1*Ka_S2)/(10^(-V30)^2+Ka_S1*10^(-V30)+Ka_S1*Ka_S2)-Ntot-K_w/10^(-V30)-Profile!C30*(10^(-V30)+2*K_HSO4)/(10^(-V30)+K_HSO4))&gt;0,1,-1)*7/2^21</f>
        <v/>
      </c>
      <c r="X30" s="9">
        <f>W30+IF((10^(-W30)+Atot*(H_NH3*(1+K_NH3*10^(-W30)/K_w))*RTL/(1+(H_NH3*(1+K_NH3*10^(-W30)/K_w))*RTL)*(K_NH3*10^(-W30)/K_w)/(1+K_NH3*10^(-W30)/K_w)-Profile!B30*(H_SO2*(1+Ka_S1/10^(-W30)+Ka_S1*Ka_S2/10^(-W30)^2))*RTL/(1+(H_SO2*(1+Ka_S1/10^(-W30)+Ka_S1*Ka_S2/10^(-W30)^2))*RTL)*(Ka_S1*10^(-W30)+2*Ka_S1*Ka_S2)/(10^(-W30)^2+Ka_S1*10^(-W30)+Ka_S1*Ka_S2)-Ntot-K_w/10^(-W30)-Profile!C30*(10^(-W30)+2*K_HSO4)/(10^(-W30)+K_HSO4))&gt;0,1,-1)*7/2^22</f>
        <v/>
      </c>
      <c r="Y30" s="9">
        <f>X30+IF((10^(-X30)+Atot*(H_NH3*(1+K_NH3*10^(-X30)/K_w))*RTL/(1+(H_NH3*(1+K_NH3*10^(-X30)/K_w))*RTL)*(K_NH3*10^(-X30)/K_w)/(1+K_NH3*10^(-X30)/K_w)-Profile!B30*(H_SO2*(1+Ka_S1/10^(-X30)+Ka_S1*Ka_S2/10^(-X30)^2))*RTL/(1+(H_SO2*(1+Ka_S1/10^(-X30)+Ka_S1*Ka_S2/10^(-X30)^2))*RTL)*(Ka_S1*10^(-X30)+2*Ka_S1*Ka_S2)/(10^(-X30)^2+Ka_S1*10^(-X30)+Ka_S1*Ka_S2)-Ntot-K_w/10^(-X30)-Profile!C30*(10^(-X30)+2*K_HSO4)/(10^(-X30)+K_HSO4))&gt;0,1,-1)*7/2^23</f>
        <v/>
      </c>
      <c r="Z30" s="9">
        <f>Y30+IF((10^(-Y30)+Atot*(H_NH3*(1+K_NH3*10^(-Y30)/K_w))*RTL/(1+(H_NH3*(1+K_NH3*10^(-Y30)/K_w))*RTL)*(K_NH3*10^(-Y30)/K_w)/(1+K_NH3*10^(-Y30)/K_w)-Profile!B30*(H_SO2*(1+Ka_S1/10^(-Y30)+Ka_S1*Ka_S2/10^(-Y30)^2))*RTL/(1+(H_SO2*(1+Ka_S1/10^(-Y30)+Ka_S1*Ka_S2/10^(-Y30)^2))*RTL)*(Ka_S1*10^(-Y30)+2*Ka_S1*Ka_S2)/(10^(-Y30)^2+Ka_S1*10^(-Y30)+Ka_S1*Ka_S2)-Ntot-K_w/10^(-Y30)-Profile!C30*(10^(-Y30)+2*K_HSO4)/(10^(-Y30)+K_HSO4))&gt;0,1,-1)*7/2^24</f>
        <v/>
      </c>
      <c r="AA30" s="9">
        <f>Z30+IF((10^(-Z30)+Atot*(H_NH3*(1+K_NH3*10^(-Z30)/K_w))*RTL/(1+(H_NH3*(1+K_NH3*10^(-Z30)/K_w))*RTL)*(K_NH3*10^(-Z30)/K_w)/(1+K_NH3*10^(-Z30)/K_w)-Profile!B30*(H_SO2*(1+Ka_S1/10^(-Z30)+Ka_S1*Ka_S2/10^(-Z30)^2))*RTL/(1+(H_SO2*(1+Ka_S1/10^(-Z30)+Ka_S1*Ka_S2/10^(-Z30)^2))*RTL)*(Ka_S1*10^(-Z30)+2*Ka_S1*Ka_S2)/(10^(-Z30)^2+Ka_S1*10^(-Z30)+Ka_S1*Ka_S2)-Ntot-K_w/10^(-Z30)-Profile!C30*(10^(-Z30)+2*K_HSO4)/(10^(-Z30)+K_HSO4))&gt;0,1,-1)*7/2^25</f>
        <v/>
      </c>
      <c r="AB30" s="9">
        <f>AA30+IF((10^(-AA30)+Atot*(H_NH3*(1+K_NH3*10^(-AA30)/K_w))*RTL/(1+(H_NH3*(1+K_NH3*10^(-AA30)/K_w))*RTL)*(K_NH3*10^(-AA30)/K_w)/(1+K_NH3*10^(-AA30)/K_w)-Profile!B30*(H_SO2*(1+Ka_S1/10^(-AA30)+Ka_S1*Ka_S2/10^(-AA30)^2))*RTL/(1+(H_SO2*(1+Ka_S1/10^(-AA30)+Ka_S1*Ka_S2/10^(-AA30)^2))*RTL)*(Ka_S1*10^(-AA30)+2*Ka_S1*Ka_S2)/(10^(-AA30)^2+Ka_S1*10^(-AA30)+Ka_S1*Ka_S2)-Ntot-K_w/10^(-AA30)-Profile!C30*(10^(-AA30)+2*K_HSO4)/(10^(-AA30)+K_HSO4))&gt;0,1,-1)*7/2^26</f>
        <v/>
      </c>
      <c r="AC30" s="9">
        <f>AB30+IF((10^(-AB30)+Atot*(H_NH3*(1+K_NH3*10^(-AB30)/K_w))*RTL/(1+(H_NH3*(1+K_NH3*10^(-AB30)/K_w))*RTL)*(K_NH3*10^(-AB30)/K_w)/(1+K_NH3*10^(-AB30)/K_w)-Profile!B30*(H_SO2*(1+Ka_S1/10^(-AB30)+Ka_S1*Ka_S2/10^(-AB30)^2))*RTL/(1+(H_SO2*(1+Ka_S1/10^(-AB30)+Ka_S1*Ka_S2/10^(-AB30)^2))*RTL)*(Ka_S1*10^(-AB30)+2*Ka_S1*Ka_S2)/(10^(-AB30)^2+Ka_S1*10^(-AB30)+Ka_S1*Ka_S2)-Ntot-K_w/10^(-AB30)-Profile!C30*(10^(-AB30)+2*K_HSO4)/(10^(-AB30)+K_HSO4))&gt;0,1,-1)*7/2^27</f>
        <v/>
      </c>
      <c r="AD30" s="9">
        <f>AC30+IF((10^(-AC30)+Atot*(H_NH3*(1+K_NH3*10^(-AC30)/K_w))*RTL/(1+(H_NH3*(1+K_NH3*10^(-AC30)/K_w))*RTL)*(K_NH3*10^(-AC30)/K_w)/(1+K_NH3*10^(-AC30)/K_w)-Profile!B30*(H_SO2*(1+Ka_S1/10^(-AC30)+Ka_S1*Ka_S2/10^(-AC30)^2))*RTL/(1+(H_SO2*(1+Ka_S1/10^(-AC30)+Ka_S1*Ka_S2/10^(-AC30)^2))*RTL)*(Ka_S1*10^(-AC30)+2*Ka_S1*Ka_S2)/(10^(-AC30)^2+Ka_S1*10^(-AC30)+Ka_S1*Ka_S2)-Ntot-K_w/10^(-AC30)-Profile!C30*(10^(-AC30)+2*K_HSO4)/(10^(-AC30)+K_HSO4))&gt;0,1,-1)*7/2^28</f>
        <v/>
      </c>
      <c r="AE30" s="9">
        <f>AD30+IF((10^(-AD30)+Atot*(H_NH3*(1+K_NH3*10^(-AD30)/K_w))*RTL/(1+(H_NH3*(1+K_NH3*10^(-AD30)/K_w))*RTL)*(K_NH3*10^(-AD30)/K_w)/(1+K_NH3*10^(-AD30)/K_w)-Profile!B30*(H_SO2*(1+Ka_S1/10^(-AD30)+Ka_S1*Ka_S2/10^(-AD30)^2))*RTL/(1+(H_SO2*(1+Ka_S1/10^(-AD30)+Ka_S1*Ka_S2/10^(-AD30)^2))*RTL)*(Ka_S1*10^(-AD30)+2*Ka_S1*Ka_S2)/(10^(-AD30)^2+Ka_S1*10^(-AD30)+Ka_S1*Ka_S2)-Ntot-K_w/10^(-AD30)-Profile!C30*(10^(-AD30)+2*K_HSO4)/(10^(-AD30)+K_HSO4))&gt;0,1,-1)*7/2^29</f>
        <v/>
      </c>
      <c r="AF30" s="9">
        <f>AE30+IF((10^(-AE30)+Atot*(H_NH3*(1+K_NH3*10^(-AE30)/K_w))*RTL/(1+(H_NH3*(1+K_NH3*10^(-AE30)/K_w))*RTL)*(K_NH3*10^(-AE30)/K_w)/(1+K_NH3*10^(-AE30)/K_w)-Profile!B30*(H_SO2*(1+Ka_S1/10^(-AE30)+Ka_S1*Ka_S2/10^(-AE30)^2))*RTL/(1+(H_SO2*(1+Ka_S1/10^(-AE30)+Ka_S1*Ka_S2/10^(-AE30)^2))*RTL)*(Ka_S1*10^(-AE30)+2*Ka_S1*Ka_S2)/(10^(-AE30)^2+Ka_S1*10^(-AE30)+Ka_S1*Ka_S2)-Ntot-K_w/10^(-AE30)-Profile!C30*(10^(-AE30)+2*K_HSO4)/(10^(-AE30)+K_HSO4))&gt;0,1,-1)*7/2^30</f>
        <v/>
      </c>
      <c r="AG30" s="9">
        <f>AF30+IF((10^(-AF30)+Atot*(H_NH3*(1+K_NH3*10^(-AF30)/K_w))*RTL/(1+(H_NH3*(1+K_NH3*10^(-AF30)/K_w))*RTL)*(K_NH3*10^(-AF30)/K_w)/(1+K_NH3*10^(-AF30)/K_w)-Profile!B30*(H_SO2*(1+Ka_S1/10^(-AF30)+Ka_S1*Ka_S2/10^(-AF30)^2))*RTL/(1+(H_SO2*(1+Ka_S1/10^(-AF30)+Ka_S1*Ka_S2/10^(-AF30)^2))*RTL)*(Ka_S1*10^(-AF30)+2*Ka_S1*Ka_S2)/(10^(-AF30)^2+Ka_S1*10^(-AF30)+Ka_S1*Ka_S2)-Ntot-K_w/10^(-AF30)-Profile!C30*(10^(-AF30)+2*K_HSO4)/(10^(-AF30)+K_HSO4))&gt;0,1,-1)*7/2^31</f>
        <v/>
      </c>
      <c r="AH30" s="9">
        <f>AG30+IF((10^(-AG30)+Atot*(H_NH3*(1+K_NH3*10^(-AG30)/K_w))*RTL/(1+(H_NH3*(1+K_NH3*10^(-AG30)/K_w))*RTL)*(K_NH3*10^(-AG30)/K_w)/(1+K_NH3*10^(-AG30)/K_w)-Profile!B30*(H_SO2*(1+Ka_S1/10^(-AG30)+Ka_S1*Ka_S2/10^(-AG30)^2))*RTL/(1+(H_SO2*(1+Ka_S1/10^(-AG30)+Ka_S1*Ka_S2/10^(-AG30)^2))*RTL)*(Ka_S1*10^(-AG30)+2*Ka_S1*Ka_S2)/(10^(-AG30)^2+Ka_S1*10^(-AG30)+Ka_S1*Ka_S2)-Ntot-K_w/10^(-AG30)-Profile!C30*(10^(-AG30)+2*K_HSO4)/(10^(-AG30)+K_HSO4))&gt;0,1,-1)*7/2^32</f>
        <v/>
      </c>
      <c r="AI30" s="9">
        <f>AH30+IF((10^(-AH30)+Atot*(H_NH3*(1+K_NH3*10^(-AH30)/K_w))*RTL/(1+(H_NH3*(1+K_NH3*10^(-AH30)/K_w))*RTL)*(K_NH3*10^(-AH30)/K_w)/(1+K_NH3*10^(-AH30)/K_w)-Profile!B30*(H_SO2*(1+Ka_S1/10^(-AH30)+Ka_S1*Ka_S2/10^(-AH30)^2))*RTL/(1+(H_SO2*(1+Ka_S1/10^(-AH30)+Ka_S1*Ka_S2/10^(-AH30)^2))*RTL)*(Ka_S1*10^(-AH30)+2*Ka_S1*Ka_S2)/(10^(-AH30)^2+Ka_S1*10^(-AH30)+Ka_S1*Ka_S2)-Ntot-K_w/10^(-AH30)-Profile!C30*(10^(-AH30)+2*K_HSO4)/(10^(-AH30)+K_HSO4))&gt;0,1,-1)*7/2^33</f>
        <v/>
      </c>
      <c r="AJ30" s="9">
        <f>AI30+IF((10^(-AI30)+Atot*(H_NH3*(1+K_NH3*10^(-AI30)/K_w))*RTL/(1+(H_NH3*(1+K_NH3*10^(-AI30)/K_w))*RTL)*(K_NH3*10^(-AI30)/K_w)/(1+K_NH3*10^(-AI30)/K_w)-Profile!B30*(H_SO2*(1+Ka_S1/10^(-AI30)+Ka_S1*Ka_S2/10^(-AI30)^2))*RTL/(1+(H_SO2*(1+Ka_S1/10^(-AI30)+Ka_S1*Ka_S2/10^(-AI30)^2))*RTL)*(Ka_S1*10^(-AI30)+2*Ka_S1*Ka_S2)/(10^(-AI30)^2+Ka_S1*10^(-AI30)+Ka_S1*Ka_S2)-Ntot-K_w/10^(-AI30)-Profile!C30*(10^(-AI30)+2*K_HSO4)/(10^(-AI30)+K_HSO4))&gt;0,1,-1)*7/2^34</f>
        <v/>
      </c>
      <c r="AK30" s="9">
        <f>AJ30+IF((10^(-AJ30)+Atot*(H_NH3*(1+K_NH3*10^(-AJ30)/K_w))*RTL/(1+(H_NH3*(1+K_NH3*10^(-AJ30)/K_w))*RTL)*(K_NH3*10^(-AJ30)/K_w)/(1+K_NH3*10^(-AJ30)/K_w)-Profile!B30*(H_SO2*(1+Ka_S1/10^(-AJ30)+Ka_S1*Ka_S2/10^(-AJ30)^2))*RTL/(1+(H_SO2*(1+Ka_S1/10^(-AJ30)+Ka_S1*Ka_S2/10^(-AJ30)^2))*RTL)*(Ka_S1*10^(-AJ30)+2*Ka_S1*Ka_S2)/(10^(-AJ30)^2+Ka_S1*10^(-AJ30)+Ka_S1*Ka_S2)-Ntot-K_w/10^(-AJ30)-Profile!C30*(10^(-AJ30)+2*K_HSO4)/(10^(-AJ30)+K_HSO4))&gt;0,1,-1)*7/2^35</f>
        <v/>
      </c>
      <c r="AL30" s="9">
        <f>AK30+IF((10^(-AK30)+Atot*(H_NH3*(1+K_NH3*10^(-AK30)/K_w))*RTL/(1+(H_NH3*(1+K_NH3*10^(-AK30)/K_w))*RTL)*(K_NH3*10^(-AK30)/K_w)/(1+K_NH3*10^(-AK30)/K_w)-Profile!B30*(H_SO2*(1+Ka_S1/10^(-AK30)+Ka_S1*Ka_S2/10^(-AK30)^2))*RTL/(1+(H_SO2*(1+Ka_S1/10^(-AK30)+Ka_S1*Ka_S2/10^(-AK30)^2))*RTL)*(Ka_S1*10^(-AK30)+2*Ka_S1*Ka_S2)/(10^(-AK30)^2+Ka_S1*10^(-AK30)+Ka_S1*Ka_S2)-Ntot-K_w/10^(-AK30)-Profile!C30*(10^(-AK30)+2*K_HSO4)/(10^(-AK30)+K_HSO4))&gt;0,1,-1)*7/2^36</f>
        <v/>
      </c>
    </row>
    <row r="31">
      <c r="A31">
        <f>Profile!A31</f>
        <v/>
      </c>
      <c r="B31" t="n">
        <v>7</v>
      </c>
      <c r="C31" s="9">
        <f>B31+IF((10^(-B31)+Atot*(H_NH3*(1+K_NH3*10^(-B31)/K_w))*RTL/(1+(H_NH3*(1+K_NH3*10^(-B31)/K_w))*RTL)*(K_NH3*10^(-B31)/K_w)/(1+K_NH3*10^(-B31)/K_w)-Profile!B31*(H_SO2*(1+Ka_S1/10^(-B31)+Ka_S1*Ka_S2/10^(-B31)^2))*RTL/(1+(H_SO2*(1+Ka_S1/10^(-B31)+Ka_S1*Ka_S2/10^(-B31)^2))*RTL)*(Ka_S1*10^(-B31)+2*Ka_S1*Ka_S2)/(10^(-B31)^2+Ka_S1*10^(-B31)+Ka_S1*Ka_S2)-Ntot-K_w/10^(-B31)-Profile!C31*(10^(-B31)+2*K_HSO4)/(10^(-B31)+K_HSO4))&gt;0,1,-1)*7/2^1</f>
        <v/>
      </c>
      <c r="D31" s="9">
        <f>C31+IF((10^(-C31)+Atot*(H_NH3*(1+K_NH3*10^(-C31)/K_w))*RTL/(1+(H_NH3*(1+K_NH3*10^(-C31)/K_w))*RTL)*(K_NH3*10^(-C31)/K_w)/(1+K_NH3*10^(-C31)/K_w)-Profile!B31*(H_SO2*(1+Ka_S1/10^(-C31)+Ka_S1*Ka_S2/10^(-C31)^2))*RTL/(1+(H_SO2*(1+Ka_S1/10^(-C31)+Ka_S1*Ka_S2/10^(-C31)^2))*RTL)*(Ka_S1*10^(-C31)+2*Ka_S1*Ka_S2)/(10^(-C31)^2+Ka_S1*10^(-C31)+Ka_S1*Ka_S2)-Ntot-K_w/10^(-C31)-Profile!C31*(10^(-C31)+2*K_HSO4)/(10^(-C31)+K_HSO4))&gt;0,1,-1)*7/2^2</f>
        <v/>
      </c>
      <c r="E31" s="9">
        <f>D31+IF((10^(-D31)+Atot*(H_NH3*(1+K_NH3*10^(-D31)/K_w))*RTL/(1+(H_NH3*(1+K_NH3*10^(-D31)/K_w))*RTL)*(K_NH3*10^(-D31)/K_w)/(1+K_NH3*10^(-D31)/K_w)-Profile!B31*(H_SO2*(1+Ka_S1/10^(-D31)+Ka_S1*Ka_S2/10^(-D31)^2))*RTL/(1+(H_SO2*(1+Ka_S1/10^(-D31)+Ka_S1*Ka_S2/10^(-D31)^2))*RTL)*(Ka_S1*10^(-D31)+2*Ka_S1*Ka_S2)/(10^(-D31)^2+Ka_S1*10^(-D31)+Ka_S1*Ka_S2)-Ntot-K_w/10^(-D31)-Profile!C31*(10^(-D31)+2*K_HSO4)/(10^(-D31)+K_HSO4))&gt;0,1,-1)*7/2^3</f>
        <v/>
      </c>
      <c r="F31" s="9">
        <f>E31+IF((10^(-E31)+Atot*(H_NH3*(1+K_NH3*10^(-E31)/K_w))*RTL/(1+(H_NH3*(1+K_NH3*10^(-E31)/K_w))*RTL)*(K_NH3*10^(-E31)/K_w)/(1+K_NH3*10^(-E31)/K_w)-Profile!B31*(H_SO2*(1+Ka_S1/10^(-E31)+Ka_S1*Ka_S2/10^(-E31)^2))*RTL/(1+(H_SO2*(1+Ka_S1/10^(-E31)+Ka_S1*Ka_S2/10^(-E31)^2))*RTL)*(Ka_S1*10^(-E31)+2*Ka_S1*Ka_S2)/(10^(-E31)^2+Ka_S1*10^(-E31)+Ka_S1*Ka_S2)-Ntot-K_w/10^(-E31)-Profile!C31*(10^(-E31)+2*K_HSO4)/(10^(-E31)+K_HSO4))&gt;0,1,-1)*7/2^4</f>
        <v/>
      </c>
      <c r="G31" s="9">
        <f>F31+IF((10^(-F31)+Atot*(H_NH3*(1+K_NH3*10^(-F31)/K_w))*RTL/(1+(H_NH3*(1+K_NH3*10^(-F31)/K_w))*RTL)*(K_NH3*10^(-F31)/K_w)/(1+K_NH3*10^(-F31)/K_w)-Profile!B31*(H_SO2*(1+Ka_S1/10^(-F31)+Ka_S1*Ka_S2/10^(-F31)^2))*RTL/(1+(H_SO2*(1+Ka_S1/10^(-F31)+Ka_S1*Ka_S2/10^(-F31)^2))*RTL)*(Ka_S1*10^(-F31)+2*Ka_S1*Ka_S2)/(10^(-F31)^2+Ka_S1*10^(-F31)+Ka_S1*Ka_S2)-Ntot-K_w/10^(-F31)-Profile!C31*(10^(-F31)+2*K_HSO4)/(10^(-F31)+K_HSO4))&gt;0,1,-1)*7/2^5</f>
        <v/>
      </c>
      <c r="H31" s="9">
        <f>G31+IF((10^(-G31)+Atot*(H_NH3*(1+K_NH3*10^(-G31)/K_w))*RTL/(1+(H_NH3*(1+K_NH3*10^(-G31)/K_w))*RTL)*(K_NH3*10^(-G31)/K_w)/(1+K_NH3*10^(-G31)/K_w)-Profile!B31*(H_SO2*(1+Ka_S1/10^(-G31)+Ka_S1*Ka_S2/10^(-G31)^2))*RTL/(1+(H_SO2*(1+Ka_S1/10^(-G31)+Ka_S1*Ka_S2/10^(-G31)^2))*RTL)*(Ka_S1*10^(-G31)+2*Ka_S1*Ka_S2)/(10^(-G31)^2+Ka_S1*10^(-G31)+Ka_S1*Ka_S2)-Ntot-K_w/10^(-G31)-Profile!C31*(10^(-G31)+2*K_HSO4)/(10^(-G31)+K_HSO4))&gt;0,1,-1)*7/2^6</f>
        <v/>
      </c>
      <c r="I31" s="9">
        <f>H31+IF((10^(-H31)+Atot*(H_NH3*(1+K_NH3*10^(-H31)/K_w))*RTL/(1+(H_NH3*(1+K_NH3*10^(-H31)/K_w))*RTL)*(K_NH3*10^(-H31)/K_w)/(1+K_NH3*10^(-H31)/K_w)-Profile!B31*(H_SO2*(1+Ka_S1/10^(-H31)+Ka_S1*Ka_S2/10^(-H31)^2))*RTL/(1+(H_SO2*(1+Ka_S1/10^(-H31)+Ka_S1*Ka_S2/10^(-H31)^2))*RTL)*(Ka_S1*10^(-H31)+2*Ka_S1*Ka_S2)/(10^(-H31)^2+Ka_S1*10^(-H31)+Ka_S1*Ka_S2)-Ntot-K_w/10^(-H31)-Profile!C31*(10^(-H31)+2*K_HSO4)/(10^(-H31)+K_HSO4))&gt;0,1,-1)*7/2^7</f>
        <v/>
      </c>
      <c r="J31" s="9">
        <f>I31+IF((10^(-I31)+Atot*(H_NH3*(1+K_NH3*10^(-I31)/K_w))*RTL/(1+(H_NH3*(1+K_NH3*10^(-I31)/K_w))*RTL)*(K_NH3*10^(-I31)/K_w)/(1+K_NH3*10^(-I31)/K_w)-Profile!B31*(H_SO2*(1+Ka_S1/10^(-I31)+Ka_S1*Ka_S2/10^(-I31)^2))*RTL/(1+(H_SO2*(1+Ka_S1/10^(-I31)+Ka_S1*Ka_S2/10^(-I31)^2))*RTL)*(Ka_S1*10^(-I31)+2*Ka_S1*Ka_S2)/(10^(-I31)^2+Ka_S1*10^(-I31)+Ka_S1*Ka_S2)-Ntot-K_w/10^(-I31)-Profile!C31*(10^(-I31)+2*K_HSO4)/(10^(-I31)+K_HSO4))&gt;0,1,-1)*7/2^8</f>
        <v/>
      </c>
      <c r="K31" s="9">
        <f>J31+IF((10^(-J31)+Atot*(H_NH3*(1+K_NH3*10^(-J31)/K_w))*RTL/(1+(H_NH3*(1+K_NH3*10^(-J31)/K_w))*RTL)*(K_NH3*10^(-J31)/K_w)/(1+K_NH3*10^(-J31)/K_w)-Profile!B31*(H_SO2*(1+Ka_S1/10^(-J31)+Ka_S1*Ka_S2/10^(-J31)^2))*RTL/(1+(H_SO2*(1+Ka_S1/10^(-J31)+Ka_S1*Ka_S2/10^(-J31)^2))*RTL)*(Ka_S1*10^(-J31)+2*Ka_S1*Ka_S2)/(10^(-J31)^2+Ka_S1*10^(-J31)+Ka_S1*Ka_S2)-Ntot-K_w/10^(-J31)-Profile!C31*(10^(-J31)+2*K_HSO4)/(10^(-J31)+K_HSO4))&gt;0,1,-1)*7/2^9</f>
        <v/>
      </c>
      <c r="L31" s="9">
        <f>K31+IF((10^(-K31)+Atot*(H_NH3*(1+K_NH3*10^(-K31)/K_w))*RTL/(1+(H_NH3*(1+K_NH3*10^(-K31)/K_w))*RTL)*(K_NH3*10^(-K31)/K_w)/(1+K_NH3*10^(-K31)/K_w)-Profile!B31*(H_SO2*(1+Ka_S1/10^(-K31)+Ka_S1*Ka_S2/10^(-K31)^2))*RTL/(1+(H_SO2*(1+Ka_S1/10^(-K31)+Ka_S1*Ka_S2/10^(-K31)^2))*RTL)*(Ka_S1*10^(-K31)+2*Ka_S1*Ka_S2)/(10^(-K31)^2+Ka_S1*10^(-K31)+Ka_S1*Ka_S2)-Ntot-K_w/10^(-K31)-Profile!C31*(10^(-K31)+2*K_HSO4)/(10^(-K31)+K_HSO4))&gt;0,1,-1)*7/2^10</f>
        <v/>
      </c>
      <c r="M31" s="9">
        <f>L31+IF((10^(-L31)+Atot*(H_NH3*(1+K_NH3*10^(-L31)/K_w))*RTL/(1+(H_NH3*(1+K_NH3*10^(-L31)/K_w))*RTL)*(K_NH3*10^(-L31)/K_w)/(1+K_NH3*10^(-L31)/K_w)-Profile!B31*(H_SO2*(1+Ka_S1/10^(-L31)+Ka_S1*Ka_S2/10^(-L31)^2))*RTL/(1+(H_SO2*(1+Ka_S1/10^(-L31)+Ka_S1*Ka_S2/10^(-L31)^2))*RTL)*(Ka_S1*10^(-L31)+2*Ka_S1*Ka_S2)/(10^(-L31)^2+Ka_S1*10^(-L31)+Ka_S1*Ka_S2)-Ntot-K_w/10^(-L31)-Profile!C31*(10^(-L31)+2*K_HSO4)/(10^(-L31)+K_HSO4))&gt;0,1,-1)*7/2^11</f>
        <v/>
      </c>
      <c r="N31" s="9">
        <f>M31+IF((10^(-M31)+Atot*(H_NH3*(1+K_NH3*10^(-M31)/K_w))*RTL/(1+(H_NH3*(1+K_NH3*10^(-M31)/K_w))*RTL)*(K_NH3*10^(-M31)/K_w)/(1+K_NH3*10^(-M31)/K_w)-Profile!B31*(H_SO2*(1+Ka_S1/10^(-M31)+Ka_S1*Ka_S2/10^(-M31)^2))*RTL/(1+(H_SO2*(1+Ka_S1/10^(-M31)+Ka_S1*Ka_S2/10^(-M31)^2))*RTL)*(Ka_S1*10^(-M31)+2*Ka_S1*Ka_S2)/(10^(-M31)^2+Ka_S1*10^(-M31)+Ka_S1*Ka_S2)-Ntot-K_w/10^(-M31)-Profile!C31*(10^(-M31)+2*K_HSO4)/(10^(-M31)+K_HSO4))&gt;0,1,-1)*7/2^12</f>
        <v/>
      </c>
      <c r="O31" s="9">
        <f>N31+IF((10^(-N31)+Atot*(H_NH3*(1+K_NH3*10^(-N31)/K_w))*RTL/(1+(H_NH3*(1+K_NH3*10^(-N31)/K_w))*RTL)*(K_NH3*10^(-N31)/K_w)/(1+K_NH3*10^(-N31)/K_w)-Profile!B31*(H_SO2*(1+Ka_S1/10^(-N31)+Ka_S1*Ka_S2/10^(-N31)^2))*RTL/(1+(H_SO2*(1+Ka_S1/10^(-N31)+Ka_S1*Ka_S2/10^(-N31)^2))*RTL)*(Ka_S1*10^(-N31)+2*Ka_S1*Ka_S2)/(10^(-N31)^2+Ka_S1*10^(-N31)+Ka_S1*Ka_S2)-Ntot-K_w/10^(-N31)-Profile!C31*(10^(-N31)+2*K_HSO4)/(10^(-N31)+K_HSO4))&gt;0,1,-1)*7/2^13</f>
        <v/>
      </c>
      <c r="P31" s="9">
        <f>O31+IF((10^(-O31)+Atot*(H_NH3*(1+K_NH3*10^(-O31)/K_w))*RTL/(1+(H_NH3*(1+K_NH3*10^(-O31)/K_w))*RTL)*(K_NH3*10^(-O31)/K_w)/(1+K_NH3*10^(-O31)/K_w)-Profile!B31*(H_SO2*(1+Ka_S1/10^(-O31)+Ka_S1*Ka_S2/10^(-O31)^2))*RTL/(1+(H_SO2*(1+Ka_S1/10^(-O31)+Ka_S1*Ka_S2/10^(-O31)^2))*RTL)*(Ka_S1*10^(-O31)+2*Ka_S1*Ka_S2)/(10^(-O31)^2+Ka_S1*10^(-O31)+Ka_S1*Ka_S2)-Ntot-K_w/10^(-O31)-Profile!C31*(10^(-O31)+2*K_HSO4)/(10^(-O31)+K_HSO4))&gt;0,1,-1)*7/2^14</f>
        <v/>
      </c>
      <c r="Q31" s="9">
        <f>P31+IF((10^(-P31)+Atot*(H_NH3*(1+K_NH3*10^(-P31)/K_w))*RTL/(1+(H_NH3*(1+K_NH3*10^(-P31)/K_w))*RTL)*(K_NH3*10^(-P31)/K_w)/(1+K_NH3*10^(-P31)/K_w)-Profile!B31*(H_SO2*(1+Ka_S1/10^(-P31)+Ka_S1*Ka_S2/10^(-P31)^2))*RTL/(1+(H_SO2*(1+Ka_S1/10^(-P31)+Ka_S1*Ka_S2/10^(-P31)^2))*RTL)*(Ka_S1*10^(-P31)+2*Ka_S1*Ka_S2)/(10^(-P31)^2+Ka_S1*10^(-P31)+Ka_S1*Ka_S2)-Ntot-K_w/10^(-P31)-Profile!C31*(10^(-P31)+2*K_HSO4)/(10^(-P31)+K_HSO4))&gt;0,1,-1)*7/2^15</f>
        <v/>
      </c>
      <c r="R31" s="9">
        <f>Q31+IF((10^(-Q31)+Atot*(H_NH3*(1+K_NH3*10^(-Q31)/K_w))*RTL/(1+(H_NH3*(1+K_NH3*10^(-Q31)/K_w))*RTL)*(K_NH3*10^(-Q31)/K_w)/(1+K_NH3*10^(-Q31)/K_w)-Profile!B31*(H_SO2*(1+Ka_S1/10^(-Q31)+Ka_S1*Ka_S2/10^(-Q31)^2))*RTL/(1+(H_SO2*(1+Ka_S1/10^(-Q31)+Ka_S1*Ka_S2/10^(-Q31)^2))*RTL)*(Ka_S1*10^(-Q31)+2*Ka_S1*Ka_S2)/(10^(-Q31)^2+Ka_S1*10^(-Q31)+Ka_S1*Ka_S2)-Ntot-K_w/10^(-Q31)-Profile!C31*(10^(-Q31)+2*K_HSO4)/(10^(-Q31)+K_HSO4))&gt;0,1,-1)*7/2^16</f>
        <v/>
      </c>
      <c r="S31" s="9">
        <f>R31+IF((10^(-R31)+Atot*(H_NH3*(1+K_NH3*10^(-R31)/K_w))*RTL/(1+(H_NH3*(1+K_NH3*10^(-R31)/K_w))*RTL)*(K_NH3*10^(-R31)/K_w)/(1+K_NH3*10^(-R31)/K_w)-Profile!B31*(H_SO2*(1+Ka_S1/10^(-R31)+Ka_S1*Ka_S2/10^(-R31)^2))*RTL/(1+(H_SO2*(1+Ka_S1/10^(-R31)+Ka_S1*Ka_S2/10^(-R31)^2))*RTL)*(Ka_S1*10^(-R31)+2*Ka_S1*Ka_S2)/(10^(-R31)^2+Ka_S1*10^(-R31)+Ka_S1*Ka_S2)-Ntot-K_w/10^(-R31)-Profile!C31*(10^(-R31)+2*K_HSO4)/(10^(-R31)+K_HSO4))&gt;0,1,-1)*7/2^17</f>
        <v/>
      </c>
      <c r="T31" s="9">
        <f>S31+IF((10^(-S31)+Atot*(H_NH3*(1+K_NH3*10^(-S31)/K_w))*RTL/(1+(H_NH3*(1+K_NH3*10^(-S31)/K_w))*RTL)*(K_NH3*10^(-S31)/K_w)/(1+K_NH3*10^(-S31)/K_w)-Profile!B31*(H_SO2*(1+Ka_S1/10^(-S31)+Ka_S1*Ka_S2/10^(-S31)^2))*RTL/(1+(H_SO2*(1+Ka_S1/10^(-S31)+Ka_S1*Ka_S2/10^(-S31)^2))*RTL)*(Ka_S1*10^(-S31)+2*Ka_S1*Ka_S2)/(10^(-S31)^2+Ka_S1*10^(-S31)+Ka_S1*Ka_S2)-Ntot-K_w/10^(-S31)-Profile!C31*(10^(-S31)+2*K_HSO4)/(10^(-S31)+K_HSO4))&gt;0,1,-1)*7/2^18</f>
        <v/>
      </c>
      <c r="U31" s="9">
        <f>T31+IF((10^(-T31)+Atot*(H_NH3*(1+K_NH3*10^(-T31)/K_w))*RTL/(1+(H_NH3*(1+K_NH3*10^(-T31)/K_w))*RTL)*(K_NH3*10^(-T31)/K_w)/(1+K_NH3*10^(-T31)/K_w)-Profile!B31*(H_SO2*(1+Ka_S1/10^(-T31)+Ka_S1*Ka_S2/10^(-T31)^2))*RTL/(1+(H_SO2*(1+Ka_S1/10^(-T31)+Ka_S1*Ka_S2/10^(-T31)^2))*RTL)*(Ka_S1*10^(-T31)+2*Ka_S1*Ka_S2)/(10^(-T31)^2+Ka_S1*10^(-T31)+Ka_S1*Ka_S2)-Ntot-K_w/10^(-T31)-Profile!C31*(10^(-T31)+2*K_HSO4)/(10^(-T31)+K_HSO4))&gt;0,1,-1)*7/2^19</f>
        <v/>
      </c>
      <c r="V31" s="9">
        <f>U31+IF((10^(-U31)+Atot*(H_NH3*(1+K_NH3*10^(-U31)/K_w))*RTL/(1+(H_NH3*(1+K_NH3*10^(-U31)/K_w))*RTL)*(K_NH3*10^(-U31)/K_w)/(1+K_NH3*10^(-U31)/K_w)-Profile!B31*(H_SO2*(1+Ka_S1/10^(-U31)+Ka_S1*Ka_S2/10^(-U31)^2))*RTL/(1+(H_SO2*(1+Ka_S1/10^(-U31)+Ka_S1*Ka_S2/10^(-U31)^2))*RTL)*(Ka_S1*10^(-U31)+2*Ka_S1*Ka_S2)/(10^(-U31)^2+Ka_S1*10^(-U31)+Ka_S1*Ka_S2)-Ntot-K_w/10^(-U31)-Profile!C31*(10^(-U31)+2*K_HSO4)/(10^(-U31)+K_HSO4))&gt;0,1,-1)*7/2^20</f>
        <v/>
      </c>
      <c r="W31" s="9">
        <f>V31+IF((10^(-V31)+Atot*(H_NH3*(1+K_NH3*10^(-V31)/K_w))*RTL/(1+(H_NH3*(1+K_NH3*10^(-V31)/K_w))*RTL)*(K_NH3*10^(-V31)/K_w)/(1+K_NH3*10^(-V31)/K_w)-Profile!B31*(H_SO2*(1+Ka_S1/10^(-V31)+Ka_S1*Ka_S2/10^(-V31)^2))*RTL/(1+(H_SO2*(1+Ka_S1/10^(-V31)+Ka_S1*Ka_S2/10^(-V31)^2))*RTL)*(Ka_S1*10^(-V31)+2*Ka_S1*Ka_S2)/(10^(-V31)^2+Ka_S1*10^(-V31)+Ka_S1*Ka_S2)-Ntot-K_w/10^(-V31)-Profile!C31*(10^(-V31)+2*K_HSO4)/(10^(-V31)+K_HSO4))&gt;0,1,-1)*7/2^21</f>
        <v/>
      </c>
      <c r="X31" s="9">
        <f>W31+IF((10^(-W31)+Atot*(H_NH3*(1+K_NH3*10^(-W31)/K_w))*RTL/(1+(H_NH3*(1+K_NH3*10^(-W31)/K_w))*RTL)*(K_NH3*10^(-W31)/K_w)/(1+K_NH3*10^(-W31)/K_w)-Profile!B31*(H_SO2*(1+Ka_S1/10^(-W31)+Ka_S1*Ka_S2/10^(-W31)^2))*RTL/(1+(H_SO2*(1+Ka_S1/10^(-W31)+Ka_S1*Ka_S2/10^(-W31)^2))*RTL)*(Ka_S1*10^(-W31)+2*Ka_S1*Ka_S2)/(10^(-W31)^2+Ka_S1*10^(-W31)+Ka_S1*Ka_S2)-Ntot-K_w/10^(-W31)-Profile!C31*(10^(-W31)+2*K_HSO4)/(10^(-W31)+K_HSO4))&gt;0,1,-1)*7/2^22</f>
        <v/>
      </c>
      <c r="Y31" s="9">
        <f>X31+IF((10^(-X31)+Atot*(H_NH3*(1+K_NH3*10^(-X31)/K_w))*RTL/(1+(H_NH3*(1+K_NH3*10^(-X31)/K_w))*RTL)*(K_NH3*10^(-X31)/K_w)/(1+K_NH3*10^(-X31)/K_w)-Profile!B31*(H_SO2*(1+Ka_S1/10^(-X31)+Ka_S1*Ka_S2/10^(-X31)^2))*RTL/(1+(H_SO2*(1+Ka_S1/10^(-X31)+Ka_S1*Ka_S2/10^(-X31)^2))*RTL)*(Ka_S1*10^(-X31)+2*Ka_S1*Ka_S2)/(10^(-X31)^2+Ka_S1*10^(-X31)+Ka_S1*Ka_S2)-Ntot-K_w/10^(-X31)-Profile!C31*(10^(-X31)+2*K_HSO4)/(10^(-X31)+K_HSO4))&gt;0,1,-1)*7/2^23</f>
        <v/>
      </c>
      <c r="Z31" s="9">
        <f>Y31+IF((10^(-Y31)+Atot*(H_NH3*(1+K_NH3*10^(-Y31)/K_w))*RTL/(1+(H_NH3*(1+K_NH3*10^(-Y31)/K_w))*RTL)*(K_NH3*10^(-Y31)/K_w)/(1+K_NH3*10^(-Y31)/K_w)-Profile!B31*(H_SO2*(1+Ka_S1/10^(-Y31)+Ka_S1*Ka_S2/10^(-Y31)^2))*RTL/(1+(H_SO2*(1+Ka_S1/10^(-Y31)+Ka_S1*Ka_S2/10^(-Y31)^2))*RTL)*(Ka_S1*10^(-Y31)+2*Ka_S1*Ka_S2)/(10^(-Y31)^2+Ka_S1*10^(-Y31)+Ka_S1*Ka_S2)-Ntot-K_w/10^(-Y31)-Profile!C31*(10^(-Y31)+2*K_HSO4)/(10^(-Y31)+K_HSO4))&gt;0,1,-1)*7/2^24</f>
        <v/>
      </c>
      <c r="AA31" s="9">
        <f>Z31+IF((10^(-Z31)+Atot*(H_NH3*(1+K_NH3*10^(-Z31)/K_w))*RTL/(1+(H_NH3*(1+K_NH3*10^(-Z31)/K_w))*RTL)*(K_NH3*10^(-Z31)/K_w)/(1+K_NH3*10^(-Z31)/K_w)-Profile!B31*(H_SO2*(1+Ka_S1/10^(-Z31)+Ka_S1*Ka_S2/10^(-Z31)^2))*RTL/(1+(H_SO2*(1+Ka_S1/10^(-Z31)+Ka_S1*Ka_S2/10^(-Z31)^2))*RTL)*(Ka_S1*10^(-Z31)+2*Ka_S1*Ka_S2)/(10^(-Z31)^2+Ka_S1*10^(-Z31)+Ka_S1*Ka_S2)-Ntot-K_w/10^(-Z31)-Profile!C31*(10^(-Z31)+2*K_HSO4)/(10^(-Z31)+K_HSO4))&gt;0,1,-1)*7/2^25</f>
        <v/>
      </c>
      <c r="AB31" s="9">
        <f>AA31+IF((10^(-AA31)+Atot*(H_NH3*(1+K_NH3*10^(-AA31)/K_w))*RTL/(1+(H_NH3*(1+K_NH3*10^(-AA31)/K_w))*RTL)*(K_NH3*10^(-AA31)/K_w)/(1+K_NH3*10^(-AA31)/K_w)-Profile!B31*(H_SO2*(1+Ka_S1/10^(-AA31)+Ka_S1*Ka_S2/10^(-AA31)^2))*RTL/(1+(H_SO2*(1+Ka_S1/10^(-AA31)+Ka_S1*Ka_S2/10^(-AA31)^2))*RTL)*(Ka_S1*10^(-AA31)+2*Ka_S1*Ka_S2)/(10^(-AA31)^2+Ka_S1*10^(-AA31)+Ka_S1*Ka_S2)-Ntot-K_w/10^(-AA31)-Profile!C31*(10^(-AA31)+2*K_HSO4)/(10^(-AA31)+K_HSO4))&gt;0,1,-1)*7/2^26</f>
        <v/>
      </c>
      <c r="AC31" s="9">
        <f>AB31+IF((10^(-AB31)+Atot*(H_NH3*(1+K_NH3*10^(-AB31)/K_w))*RTL/(1+(H_NH3*(1+K_NH3*10^(-AB31)/K_w))*RTL)*(K_NH3*10^(-AB31)/K_w)/(1+K_NH3*10^(-AB31)/K_w)-Profile!B31*(H_SO2*(1+Ka_S1/10^(-AB31)+Ka_S1*Ka_S2/10^(-AB31)^2))*RTL/(1+(H_SO2*(1+Ka_S1/10^(-AB31)+Ka_S1*Ka_S2/10^(-AB31)^2))*RTL)*(Ka_S1*10^(-AB31)+2*Ka_S1*Ka_S2)/(10^(-AB31)^2+Ka_S1*10^(-AB31)+Ka_S1*Ka_S2)-Ntot-K_w/10^(-AB31)-Profile!C31*(10^(-AB31)+2*K_HSO4)/(10^(-AB31)+K_HSO4))&gt;0,1,-1)*7/2^27</f>
        <v/>
      </c>
      <c r="AD31" s="9">
        <f>AC31+IF((10^(-AC31)+Atot*(H_NH3*(1+K_NH3*10^(-AC31)/K_w))*RTL/(1+(H_NH3*(1+K_NH3*10^(-AC31)/K_w))*RTL)*(K_NH3*10^(-AC31)/K_w)/(1+K_NH3*10^(-AC31)/K_w)-Profile!B31*(H_SO2*(1+Ka_S1/10^(-AC31)+Ka_S1*Ka_S2/10^(-AC31)^2))*RTL/(1+(H_SO2*(1+Ka_S1/10^(-AC31)+Ka_S1*Ka_S2/10^(-AC31)^2))*RTL)*(Ka_S1*10^(-AC31)+2*Ka_S1*Ka_S2)/(10^(-AC31)^2+Ka_S1*10^(-AC31)+Ka_S1*Ka_S2)-Ntot-K_w/10^(-AC31)-Profile!C31*(10^(-AC31)+2*K_HSO4)/(10^(-AC31)+K_HSO4))&gt;0,1,-1)*7/2^28</f>
        <v/>
      </c>
      <c r="AE31" s="9">
        <f>AD31+IF((10^(-AD31)+Atot*(H_NH3*(1+K_NH3*10^(-AD31)/K_w))*RTL/(1+(H_NH3*(1+K_NH3*10^(-AD31)/K_w))*RTL)*(K_NH3*10^(-AD31)/K_w)/(1+K_NH3*10^(-AD31)/K_w)-Profile!B31*(H_SO2*(1+Ka_S1/10^(-AD31)+Ka_S1*Ka_S2/10^(-AD31)^2))*RTL/(1+(H_SO2*(1+Ka_S1/10^(-AD31)+Ka_S1*Ka_S2/10^(-AD31)^2))*RTL)*(Ka_S1*10^(-AD31)+2*Ka_S1*Ka_S2)/(10^(-AD31)^2+Ka_S1*10^(-AD31)+Ka_S1*Ka_S2)-Ntot-K_w/10^(-AD31)-Profile!C31*(10^(-AD31)+2*K_HSO4)/(10^(-AD31)+K_HSO4))&gt;0,1,-1)*7/2^29</f>
        <v/>
      </c>
      <c r="AF31" s="9">
        <f>AE31+IF((10^(-AE31)+Atot*(H_NH3*(1+K_NH3*10^(-AE31)/K_w))*RTL/(1+(H_NH3*(1+K_NH3*10^(-AE31)/K_w))*RTL)*(K_NH3*10^(-AE31)/K_w)/(1+K_NH3*10^(-AE31)/K_w)-Profile!B31*(H_SO2*(1+Ka_S1/10^(-AE31)+Ka_S1*Ka_S2/10^(-AE31)^2))*RTL/(1+(H_SO2*(1+Ka_S1/10^(-AE31)+Ka_S1*Ka_S2/10^(-AE31)^2))*RTL)*(Ka_S1*10^(-AE31)+2*Ka_S1*Ka_S2)/(10^(-AE31)^2+Ka_S1*10^(-AE31)+Ka_S1*Ka_S2)-Ntot-K_w/10^(-AE31)-Profile!C31*(10^(-AE31)+2*K_HSO4)/(10^(-AE31)+K_HSO4))&gt;0,1,-1)*7/2^30</f>
        <v/>
      </c>
      <c r="AG31" s="9">
        <f>AF31+IF((10^(-AF31)+Atot*(H_NH3*(1+K_NH3*10^(-AF31)/K_w))*RTL/(1+(H_NH3*(1+K_NH3*10^(-AF31)/K_w))*RTL)*(K_NH3*10^(-AF31)/K_w)/(1+K_NH3*10^(-AF31)/K_w)-Profile!B31*(H_SO2*(1+Ka_S1/10^(-AF31)+Ka_S1*Ka_S2/10^(-AF31)^2))*RTL/(1+(H_SO2*(1+Ka_S1/10^(-AF31)+Ka_S1*Ka_S2/10^(-AF31)^2))*RTL)*(Ka_S1*10^(-AF31)+2*Ka_S1*Ka_S2)/(10^(-AF31)^2+Ka_S1*10^(-AF31)+Ka_S1*Ka_S2)-Ntot-K_w/10^(-AF31)-Profile!C31*(10^(-AF31)+2*K_HSO4)/(10^(-AF31)+K_HSO4))&gt;0,1,-1)*7/2^31</f>
        <v/>
      </c>
      <c r="AH31" s="9">
        <f>AG31+IF((10^(-AG31)+Atot*(H_NH3*(1+K_NH3*10^(-AG31)/K_w))*RTL/(1+(H_NH3*(1+K_NH3*10^(-AG31)/K_w))*RTL)*(K_NH3*10^(-AG31)/K_w)/(1+K_NH3*10^(-AG31)/K_w)-Profile!B31*(H_SO2*(1+Ka_S1/10^(-AG31)+Ka_S1*Ka_S2/10^(-AG31)^2))*RTL/(1+(H_SO2*(1+Ka_S1/10^(-AG31)+Ka_S1*Ka_S2/10^(-AG31)^2))*RTL)*(Ka_S1*10^(-AG31)+2*Ka_S1*Ka_S2)/(10^(-AG31)^2+Ka_S1*10^(-AG31)+Ka_S1*Ka_S2)-Ntot-K_w/10^(-AG31)-Profile!C31*(10^(-AG31)+2*K_HSO4)/(10^(-AG31)+K_HSO4))&gt;0,1,-1)*7/2^32</f>
        <v/>
      </c>
      <c r="AI31" s="9">
        <f>AH31+IF((10^(-AH31)+Atot*(H_NH3*(1+K_NH3*10^(-AH31)/K_w))*RTL/(1+(H_NH3*(1+K_NH3*10^(-AH31)/K_w))*RTL)*(K_NH3*10^(-AH31)/K_w)/(1+K_NH3*10^(-AH31)/K_w)-Profile!B31*(H_SO2*(1+Ka_S1/10^(-AH31)+Ka_S1*Ka_S2/10^(-AH31)^2))*RTL/(1+(H_SO2*(1+Ka_S1/10^(-AH31)+Ka_S1*Ka_S2/10^(-AH31)^2))*RTL)*(Ka_S1*10^(-AH31)+2*Ka_S1*Ka_S2)/(10^(-AH31)^2+Ka_S1*10^(-AH31)+Ka_S1*Ka_S2)-Ntot-K_w/10^(-AH31)-Profile!C31*(10^(-AH31)+2*K_HSO4)/(10^(-AH31)+K_HSO4))&gt;0,1,-1)*7/2^33</f>
        <v/>
      </c>
      <c r="AJ31" s="9">
        <f>AI31+IF((10^(-AI31)+Atot*(H_NH3*(1+K_NH3*10^(-AI31)/K_w))*RTL/(1+(H_NH3*(1+K_NH3*10^(-AI31)/K_w))*RTL)*(K_NH3*10^(-AI31)/K_w)/(1+K_NH3*10^(-AI31)/K_w)-Profile!B31*(H_SO2*(1+Ka_S1/10^(-AI31)+Ka_S1*Ka_S2/10^(-AI31)^2))*RTL/(1+(H_SO2*(1+Ka_S1/10^(-AI31)+Ka_S1*Ka_S2/10^(-AI31)^2))*RTL)*(Ka_S1*10^(-AI31)+2*Ka_S1*Ka_S2)/(10^(-AI31)^2+Ka_S1*10^(-AI31)+Ka_S1*Ka_S2)-Ntot-K_w/10^(-AI31)-Profile!C31*(10^(-AI31)+2*K_HSO4)/(10^(-AI31)+K_HSO4))&gt;0,1,-1)*7/2^34</f>
        <v/>
      </c>
      <c r="AK31" s="9">
        <f>AJ31+IF((10^(-AJ31)+Atot*(H_NH3*(1+K_NH3*10^(-AJ31)/K_w))*RTL/(1+(H_NH3*(1+K_NH3*10^(-AJ31)/K_w))*RTL)*(K_NH3*10^(-AJ31)/K_w)/(1+K_NH3*10^(-AJ31)/K_w)-Profile!B31*(H_SO2*(1+Ka_S1/10^(-AJ31)+Ka_S1*Ka_S2/10^(-AJ31)^2))*RTL/(1+(H_SO2*(1+Ka_S1/10^(-AJ31)+Ka_S1*Ka_S2/10^(-AJ31)^2))*RTL)*(Ka_S1*10^(-AJ31)+2*Ka_S1*Ka_S2)/(10^(-AJ31)^2+Ka_S1*10^(-AJ31)+Ka_S1*Ka_S2)-Ntot-K_w/10^(-AJ31)-Profile!C31*(10^(-AJ31)+2*K_HSO4)/(10^(-AJ31)+K_HSO4))&gt;0,1,-1)*7/2^35</f>
        <v/>
      </c>
      <c r="AL31" s="9">
        <f>AK31+IF((10^(-AK31)+Atot*(H_NH3*(1+K_NH3*10^(-AK31)/K_w))*RTL/(1+(H_NH3*(1+K_NH3*10^(-AK31)/K_w))*RTL)*(K_NH3*10^(-AK31)/K_w)/(1+K_NH3*10^(-AK31)/K_w)-Profile!B31*(H_SO2*(1+Ka_S1/10^(-AK31)+Ka_S1*Ka_S2/10^(-AK31)^2))*RTL/(1+(H_SO2*(1+Ka_S1/10^(-AK31)+Ka_S1*Ka_S2/10^(-AK31)^2))*RTL)*(Ka_S1*10^(-AK31)+2*Ka_S1*Ka_S2)/(10^(-AK31)^2+Ka_S1*10^(-AK31)+Ka_S1*Ka_S2)-Ntot-K_w/10^(-AK31)-Profile!C31*(10^(-AK31)+2*K_HSO4)/(10^(-AK31)+K_HSO4))&gt;0,1,-1)*7/2^36</f>
        <v/>
      </c>
    </row>
    <row r="32">
      <c r="A32">
        <f>Profile!A32</f>
        <v/>
      </c>
      <c r="B32" t="n">
        <v>7</v>
      </c>
      <c r="C32" s="9">
        <f>B32+IF((10^(-B32)+Atot*(H_NH3*(1+K_NH3*10^(-B32)/K_w))*RTL/(1+(H_NH3*(1+K_NH3*10^(-B32)/K_w))*RTL)*(K_NH3*10^(-B32)/K_w)/(1+K_NH3*10^(-B32)/K_w)-Profile!B32*(H_SO2*(1+Ka_S1/10^(-B32)+Ka_S1*Ka_S2/10^(-B32)^2))*RTL/(1+(H_SO2*(1+Ka_S1/10^(-B32)+Ka_S1*Ka_S2/10^(-B32)^2))*RTL)*(Ka_S1*10^(-B32)+2*Ka_S1*Ka_S2)/(10^(-B32)^2+Ka_S1*10^(-B32)+Ka_S1*Ka_S2)-Ntot-K_w/10^(-B32)-Profile!C32*(10^(-B32)+2*K_HSO4)/(10^(-B32)+K_HSO4))&gt;0,1,-1)*7/2^1</f>
        <v/>
      </c>
      <c r="D32" s="9">
        <f>C32+IF((10^(-C32)+Atot*(H_NH3*(1+K_NH3*10^(-C32)/K_w))*RTL/(1+(H_NH3*(1+K_NH3*10^(-C32)/K_w))*RTL)*(K_NH3*10^(-C32)/K_w)/(1+K_NH3*10^(-C32)/K_w)-Profile!B32*(H_SO2*(1+Ka_S1/10^(-C32)+Ka_S1*Ka_S2/10^(-C32)^2))*RTL/(1+(H_SO2*(1+Ka_S1/10^(-C32)+Ka_S1*Ka_S2/10^(-C32)^2))*RTL)*(Ka_S1*10^(-C32)+2*Ka_S1*Ka_S2)/(10^(-C32)^2+Ka_S1*10^(-C32)+Ka_S1*Ka_S2)-Ntot-K_w/10^(-C32)-Profile!C32*(10^(-C32)+2*K_HSO4)/(10^(-C32)+K_HSO4))&gt;0,1,-1)*7/2^2</f>
        <v/>
      </c>
      <c r="E32" s="9">
        <f>D32+IF((10^(-D32)+Atot*(H_NH3*(1+K_NH3*10^(-D32)/K_w))*RTL/(1+(H_NH3*(1+K_NH3*10^(-D32)/K_w))*RTL)*(K_NH3*10^(-D32)/K_w)/(1+K_NH3*10^(-D32)/K_w)-Profile!B32*(H_SO2*(1+Ka_S1/10^(-D32)+Ka_S1*Ka_S2/10^(-D32)^2))*RTL/(1+(H_SO2*(1+Ka_S1/10^(-D32)+Ka_S1*Ka_S2/10^(-D32)^2))*RTL)*(Ka_S1*10^(-D32)+2*Ka_S1*Ka_S2)/(10^(-D32)^2+Ka_S1*10^(-D32)+Ka_S1*Ka_S2)-Ntot-K_w/10^(-D32)-Profile!C32*(10^(-D32)+2*K_HSO4)/(10^(-D32)+K_HSO4))&gt;0,1,-1)*7/2^3</f>
        <v/>
      </c>
      <c r="F32" s="9">
        <f>E32+IF((10^(-E32)+Atot*(H_NH3*(1+K_NH3*10^(-E32)/K_w))*RTL/(1+(H_NH3*(1+K_NH3*10^(-E32)/K_w))*RTL)*(K_NH3*10^(-E32)/K_w)/(1+K_NH3*10^(-E32)/K_w)-Profile!B32*(H_SO2*(1+Ka_S1/10^(-E32)+Ka_S1*Ka_S2/10^(-E32)^2))*RTL/(1+(H_SO2*(1+Ka_S1/10^(-E32)+Ka_S1*Ka_S2/10^(-E32)^2))*RTL)*(Ka_S1*10^(-E32)+2*Ka_S1*Ka_S2)/(10^(-E32)^2+Ka_S1*10^(-E32)+Ka_S1*Ka_S2)-Ntot-K_w/10^(-E32)-Profile!C32*(10^(-E32)+2*K_HSO4)/(10^(-E32)+K_HSO4))&gt;0,1,-1)*7/2^4</f>
        <v/>
      </c>
      <c r="G32" s="9">
        <f>F32+IF((10^(-F32)+Atot*(H_NH3*(1+K_NH3*10^(-F32)/K_w))*RTL/(1+(H_NH3*(1+K_NH3*10^(-F32)/K_w))*RTL)*(K_NH3*10^(-F32)/K_w)/(1+K_NH3*10^(-F32)/K_w)-Profile!B32*(H_SO2*(1+Ka_S1/10^(-F32)+Ka_S1*Ka_S2/10^(-F32)^2))*RTL/(1+(H_SO2*(1+Ka_S1/10^(-F32)+Ka_S1*Ka_S2/10^(-F32)^2))*RTL)*(Ka_S1*10^(-F32)+2*Ka_S1*Ka_S2)/(10^(-F32)^2+Ka_S1*10^(-F32)+Ka_S1*Ka_S2)-Ntot-K_w/10^(-F32)-Profile!C32*(10^(-F32)+2*K_HSO4)/(10^(-F32)+K_HSO4))&gt;0,1,-1)*7/2^5</f>
        <v/>
      </c>
      <c r="H32" s="9">
        <f>G32+IF((10^(-G32)+Atot*(H_NH3*(1+K_NH3*10^(-G32)/K_w))*RTL/(1+(H_NH3*(1+K_NH3*10^(-G32)/K_w))*RTL)*(K_NH3*10^(-G32)/K_w)/(1+K_NH3*10^(-G32)/K_w)-Profile!B32*(H_SO2*(1+Ka_S1/10^(-G32)+Ka_S1*Ka_S2/10^(-G32)^2))*RTL/(1+(H_SO2*(1+Ka_S1/10^(-G32)+Ka_S1*Ka_S2/10^(-G32)^2))*RTL)*(Ka_S1*10^(-G32)+2*Ka_S1*Ka_S2)/(10^(-G32)^2+Ka_S1*10^(-G32)+Ka_S1*Ka_S2)-Ntot-K_w/10^(-G32)-Profile!C32*(10^(-G32)+2*K_HSO4)/(10^(-G32)+K_HSO4))&gt;0,1,-1)*7/2^6</f>
        <v/>
      </c>
      <c r="I32" s="9">
        <f>H32+IF((10^(-H32)+Atot*(H_NH3*(1+K_NH3*10^(-H32)/K_w))*RTL/(1+(H_NH3*(1+K_NH3*10^(-H32)/K_w))*RTL)*(K_NH3*10^(-H32)/K_w)/(1+K_NH3*10^(-H32)/K_w)-Profile!B32*(H_SO2*(1+Ka_S1/10^(-H32)+Ka_S1*Ka_S2/10^(-H32)^2))*RTL/(1+(H_SO2*(1+Ka_S1/10^(-H32)+Ka_S1*Ka_S2/10^(-H32)^2))*RTL)*(Ka_S1*10^(-H32)+2*Ka_S1*Ka_S2)/(10^(-H32)^2+Ka_S1*10^(-H32)+Ka_S1*Ka_S2)-Ntot-K_w/10^(-H32)-Profile!C32*(10^(-H32)+2*K_HSO4)/(10^(-H32)+K_HSO4))&gt;0,1,-1)*7/2^7</f>
        <v/>
      </c>
      <c r="J32" s="9">
        <f>I32+IF((10^(-I32)+Atot*(H_NH3*(1+K_NH3*10^(-I32)/K_w))*RTL/(1+(H_NH3*(1+K_NH3*10^(-I32)/K_w))*RTL)*(K_NH3*10^(-I32)/K_w)/(1+K_NH3*10^(-I32)/K_w)-Profile!B32*(H_SO2*(1+Ka_S1/10^(-I32)+Ka_S1*Ka_S2/10^(-I32)^2))*RTL/(1+(H_SO2*(1+Ka_S1/10^(-I32)+Ka_S1*Ka_S2/10^(-I32)^2))*RTL)*(Ka_S1*10^(-I32)+2*Ka_S1*Ka_S2)/(10^(-I32)^2+Ka_S1*10^(-I32)+Ka_S1*Ka_S2)-Ntot-K_w/10^(-I32)-Profile!C32*(10^(-I32)+2*K_HSO4)/(10^(-I32)+K_HSO4))&gt;0,1,-1)*7/2^8</f>
        <v/>
      </c>
      <c r="K32" s="9">
        <f>J32+IF((10^(-J32)+Atot*(H_NH3*(1+K_NH3*10^(-J32)/K_w))*RTL/(1+(H_NH3*(1+K_NH3*10^(-J32)/K_w))*RTL)*(K_NH3*10^(-J32)/K_w)/(1+K_NH3*10^(-J32)/K_w)-Profile!B32*(H_SO2*(1+Ka_S1/10^(-J32)+Ka_S1*Ka_S2/10^(-J32)^2))*RTL/(1+(H_SO2*(1+Ka_S1/10^(-J32)+Ka_S1*Ka_S2/10^(-J32)^2))*RTL)*(Ka_S1*10^(-J32)+2*Ka_S1*Ka_S2)/(10^(-J32)^2+Ka_S1*10^(-J32)+Ka_S1*Ka_S2)-Ntot-K_w/10^(-J32)-Profile!C32*(10^(-J32)+2*K_HSO4)/(10^(-J32)+K_HSO4))&gt;0,1,-1)*7/2^9</f>
        <v/>
      </c>
      <c r="L32" s="9">
        <f>K32+IF((10^(-K32)+Atot*(H_NH3*(1+K_NH3*10^(-K32)/K_w))*RTL/(1+(H_NH3*(1+K_NH3*10^(-K32)/K_w))*RTL)*(K_NH3*10^(-K32)/K_w)/(1+K_NH3*10^(-K32)/K_w)-Profile!B32*(H_SO2*(1+Ka_S1/10^(-K32)+Ka_S1*Ka_S2/10^(-K32)^2))*RTL/(1+(H_SO2*(1+Ka_S1/10^(-K32)+Ka_S1*Ka_S2/10^(-K32)^2))*RTL)*(Ka_S1*10^(-K32)+2*Ka_S1*Ka_S2)/(10^(-K32)^2+Ka_S1*10^(-K32)+Ka_S1*Ka_S2)-Ntot-K_w/10^(-K32)-Profile!C32*(10^(-K32)+2*K_HSO4)/(10^(-K32)+K_HSO4))&gt;0,1,-1)*7/2^10</f>
        <v/>
      </c>
      <c r="M32" s="9">
        <f>L32+IF((10^(-L32)+Atot*(H_NH3*(1+K_NH3*10^(-L32)/K_w))*RTL/(1+(H_NH3*(1+K_NH3*10^(-L32)/K_w))*RTL)*(K_NH3*10^(-L32)/K_w)/(1+K_NH3*10^(-L32)/K_w)-Profile!B32*(H_SO2*(1+Ka_S1/10^(-L32)+Ka_S1*Ka_S2/10^(-L32)^2))*RTL/(1+(H_SO2*(1+Ka_S1/10^(-L32)+Ka_S1*Ka_S2/10^(-L32)^2))*RTL)*(Ka_S1*10^(-L32)+2*Ka_S1*Ka_S2)/(10^(-L32)^2+Ka_S1*10^(-L32)+Ka_S1*Ka_S2)-Ntot-K_w/10^(-L32)-Profile!C32*(10^(-L32)+2*K_HSO4)/(10^(-L32)+K_HSO4))&gt;0,1,-1)*7/2^11</f>
        <v/>
      </c>
      <c r="N32" s="9">
        <f>M32+IF((10^(-M32)+Atot*(H_NH3*(1+K_NH3*10^(-M32)/K_w))*RTL/(1+(H_NH3*(1+K_NH3*10^(-M32)/K_w))*RTL)*(K_NH3*10^(-M32)/K_w)/(1+K_NH3*10^(-M32)/K_w)-Profile!B32*(H_SO2*(1+Ka_S1/10^(-M32)+Ka_S1*Ka_S2/10^(-M32)^2))*RTL/(1+(H_SO2*(1+Ka_S1/10^(-M32)+Ka_S1*Ka_S2/10^(-M32)^2))*RTL)*(Ka_S1*10^(-M32)+2*Ka_S1*Ka_S2)/(10^(-M32)^2+Ka_S1*10^(-M32)+Ka_S1*Ka_S2)-Ntot-K_w/10^(-M32)-Profile!C32*(10^(-M32)+2*K_HSO4)/(10^(-M32)+K_HSO4))&gt;0,1,-1)*7/2^12</f>
        <v/>
      </c>
      <c r="O32" s="9">
        <f>N32+IF((10^(-N32)+Atot*(H_NH3*(1+K_NH3*10^(-N32)/K_w))*RTL/(1+(H_NH3*(1+K_NH3*10^(-N32)/K_w))*RTL)*(K_NH3*10^(-N32)/K_w)/(1+K_NH3*10^(-N32)/K_w)-Profile!B32*(H_SO2*(1+Ka_S1/10^(-N32)+Ka_S1*Ka_S2/10^(-N32)^2))*RTL/(1+(H_SO2*(1+Ka_S1/10^(-N32)+Ka_S1*Ka_S2/10^(-N32)^2))*RTL)*(Ka_S1*10^(-N32)+2*Ka_S1*Ka_S2)/(10^(-N32)^2+Ka_S1*10^(-N32)+Ka_S1*Ka_S2)-Ntot-K_w/10^(-N32)-Profile!C32*(10^(-N32)+2*K_HSO4)/(10^(-N32)+K_HSO4))&gt;0,1,-1)*7/2^13</f>
        <v/>
      </c>
      <c r="P32" s="9">
        <f>O32+IF((10^(-O32)+Atot*(H_NH3*(1+K_NH3*10^(-O32)/K_w))*RTL/(1+(H_NH3*(1+K_NH3*10^(-O32)/K_w))*RTL)*(K_NH3*10^(-O32)/K_w)/(1+K_NH3*10^(-O32)/K_w)-Profile!B32*(H_SO2*(1+Ka_S1/10^(-O32)+Ka_S1*Ka_S2/10^(-O32)^2))*RTL/(1+(H_SO2*(1+Ka_S1/10^(-O32)+Ka_S1*Ka_S2/10^(-O32)^2))*RTL)*(Ka_S1*10^(-O32)+2*Ka_S1*Ka_S2)/(10^(-O32)^2+Ka_S1*10^(-O32)+Ka_S1*Ka_S2)-Ntot-K_w/10^(-O32)-Profile!C32*(10^(-O32)+2*K_HSO4)/(10^(-O32)+K_HSO4))&gt;0,1,-1)*7/2^14</f>
        <v/>
      </c>
      <c r="Q32" s="9">
        <f>P32+IF((10^(-P32)+Atot*(H_NH3*(1+K_NH3*10^(-P32)/K_w))*RTL/(1+(H_NH3*(1+K_NH3*10^(-P32)/K_w))*RTL)*(K_NH3*10^(-P32)/K_w)/(1+K_NH3*10^(-P32)/K_w)-Profile!B32*(H_SO2*(1+Ka_S1/10^(-P32)+Ka_S1*Ka_S2/10^(-P32)^2))*RTL/(1+(H_SO2*(1+Ka_S1/10^(-P32)+Ka_S1*Ka_S2/10^(-P32)^2))*RTL)*(Ka_S1*10^(-P32)+2*Ka_S1*Ka_S2)/(10^(-P32)^2+Ka_S1*10^(-P32)+Ka_S1*Ka_S2)-Ntot-K_w/10^(-P32)-Profile!C32*(10^(-P32)+2*K_HSO4)/(10^(-P32)+K_HSO4))&gt;0,1,-1)*7/2^15</f>
        <v/>
      </c>
      <c r="R32" s="9">
        <f>Q32+IF((10^(-Q32)+Atot*(H_NH3*(1+K_NH3*10^(-Q32)/K_w))*RTL/(1+(H_NH3*(1+K_NH3*10^(-Q32)/K_w))*RTL)*(K_NH3*10^(-Q32)/K_w)/(1+K_NH3*10^(-Q32)/K_w)-Profile!B32*(H_SO2*(1+Ka_S1/10^(-Q32)+Ka_S1*Ka_S2/10^(-Q32)^2))*RTL/(1+(H_SO2*(1+Ka_S1/10^(-Q32)+Ka_S1*Ka_S2/10^(-Q32)^2))*RTL)*(Ka_S1*10^(-Q32)+2*Ka_S1*Ka_S2)/(10^(-Q32)^2+Ka_S1*10^(-Q32)+Ka_S1*Ka_S2)-Ntot-K_w/10^(-Q32)-Profile!C32*(10^(-Q32)+2*K_HSO4)/(10^(-Q32)+K_HSO4))&gt;0,1,-1)*7/2^16</f>
        <v/>
      </c>
      <c r="S32" s="9">
        <f>R32+IF((10^(-R32)+Atot*(H_NH3*(1+K_NH3*10^(-R32)/K_w))*RTL/(1+(H_NH3*(1+K_NH3*10^(-R32)/K_w))*RTL)*(K_NH3*10^(-R32)/K_w)/(1+K_NH3*10^(-R32)/K_w)-Profile!B32*(H_SO2*(1+Ka_S1/10^(-R32)+Ka_S1*Ka_S2/10^(-R32)^2))*RTL/(1+(H_SO2*(1+Ka_S1/10^(-R32)+Ka_S1*Ka_S2/10^(-R32)^2))*RTL)*(Ka_S1*10^(-R32)+2*Ka_S1*Ka_S2)/(10^(-R32)^2+Ka_S1*10^(-R32)+Ka_S1*Ka_S2)-Ntot-K_w/10^(-R32)-Profile!C32*(10^(-R32)+2*K_HSO4)/(10^(-R32)+K_HSO4))&gt;0,1,-1)*7/2^17</f>
        <v/>
      </c>
      <c r="T32" s="9">
        <f>S32+IF((10^(-S32)+Atot*(H_NH3*(1+K_NH3*10^(-S32)/K_w))*RTL/(1+(H_NH3*(1+K_NH3*10^(-S32)/K_w))*RTL)*(K_NH3*10^(-S32)/K_w)/(1+K_NH3*10^(-S32)/K_w)-Profile!B32*(H_SO2*(1+Ka_S1/10^(-S32)+Ka_S1*Ka_S2/10^(-S32)^2))*RTL/(1+(H_SO2*(1+Ka_S1/10^(-S32)+Ka_S1*Ka_S2/10^(-S32)^2))*RTL)*(Ka_S1*10^(-S32)+2*Ka_S1*Ka_S2)/(10^(-S32)^2+Ka_S1*10^(-S32)+Ka_S1*Ka_S2)-Ntot-K_w/10^(-S32)-Profile!C32*(10^(-S32)+2*K_HSO4)/(10^(-S32)+K_HSO4))&gt;0,1,-1)*7/2^18</f>
        <v/>
      </c>
      <c r="U32" s="9">
        <f>T32+IF((10^(-T32)+Atot*(H_NH3*(1+K_NH3*10^(-T32)/K_w))*RTL/(1+(H_NH3*(1+K_NH3*10^(-T32)/K_w))*RTL)*(K_NH3*10^(-T32)/K_w)/(1+K_NH3*10^(-T32)/K_w)-Profile!B32*(H_SO2*(1+Ka_S1/10^(-T32)+Ka_S1*Ka_S2/10^(-T32)^2))*RTL/(1+(H_SO2*(1+Ka_S1/10^(-T32)+Ka_S1*Ka_S2/10^(-T32)^2))*RTL)*(Ka_S1*10^(-T32)+2*Ka_S1*Ka_S2)/(10^(-T32)^2+Ka_S1*10^(-T32)+Ka_S1*Ka_S2)-Ntot-K_w/10^(-T32)-Profile!C32*(10^(-T32)+2*K_HSO4)/(10^(-T32)+K_HSO4))&gt;0,1,-1)*7/2^19</f>
        <v/>
      </c>
      <c r="V32" s="9">
        <f>U32+IF((10^(-U32)+Atot*(H_NH3*(1+K_NH3*10^(-U32)/K_w))*RTL/(1+(H_NH3*(1+K_NH3*10^(-U32)/K_w))*RTL)*(K_NH3*10^(-U32)/K_w)/(1+K_NH3*10^(-U32)/K_w)-Profile!B32*(H_SO2*(1+Ka_S1/10^(-U32)+Ka_S1*Ka_S2/10^(-U32)^2))*RTL/(1+(H_SO2*(1+Ka_S1/10^(-U32)+Ka_S1*Ka_S2/10^(-U32)^2))*RTL)*(Ka_S1*10^(-U32)+2*Ka_S1*Ka_S2)/(10^(-U32)^2+Ka_S1*10^(-U32)+Ka_S1*Ka_S2)-Ntot-K_w/10^(-U32)-Profile!C32*(10^(-U32)+2*K_HSO4)/(10^(-U32)+K_HSO4))&gt;0,1,-1)*7/2^20</f>
        <v/>
      </c>
      <c r="W32" s="9">
        <f>V32+IF((10^(-V32)+Atot*(H_NH3*(1+K_NH3*10^(-V32)/K_w))*RTL/(1+(H_NH3*(1+K_NH3*10^(-V32)/K_w))*RTL)*(K_NH3*10^(-V32)/K_w)/(1+K_NH3*10^(-V32)/K_w)-Profile!B32*(H_SO2*(1+Ka_S1/10^(-V32)+Ka_S1*Ka_S2/10^(-V32)^2))*RTL/(1+(H_SO2*(1+Ka_S1/10^(-V32)+Ka_S1*Ka_S2/10^(-V32)^2))*RTL)*(Ka_S1*10^(-V32)+2*Ka_S1*Ka_S2)/(10^(-V32)^2+Ka_S1*10^(-V32)+Ka_S1*Ka_S2)-Ntot-K_w/10^(-V32)-Profile!C32*(10^(-V32)+2*K_HSO4)/(10^(-V32)+K_HSO4))&gt;0,1,-1)*7/2^21</f>
        <v/>
      </c>
      <c r="X32" s="9">
        <f>W32+IF((10^(-W32)+Atot*(H_NH3*(1+K_NH3*10^(-W32)/K_w))*RTL/(1+(H_NH3*(1+K_NH3*10^(-W32)/K_w))*RTL)*(K_NH3*10^(-W32)/K_w)/(1+K_NH3*10^(-W32)/K_w)-Profile!B32*(H_SO2*(1+Ka_S1/10^(-W32)+Ka_S1*Ka_S2/10^(-W32)^2))*RTL/(1+(H_SO2*(1+Ka_S1/10^(-W32)+Ka_S1*Ka_S2/10^(-W32)^2))*RTL)*(Ka_S1*10^(-W32)+2*Ka_S1*Ka_S2)/(10^(-W32)^2+Ka_S1*10^(-W32)+Ka_S1*Ka_S2)-Ntot-K_w/10^(-W32)-Profile!C32*(10^(-W32)+2*K_HSO4)/(10^(-W32)+K_HSO4))&gt;0,1,-1)*7/2^22</f>
        <v/>
      </c>
      <c r="Y32" s="9">
        <f>X32+IF((10^(-X32)+Atot*(H_NH3*(1+K_NH3*10^(-X32)/K_w))*RTL/(1+(H_NH3*(1+K_NH3*10^(-X32)/K_w))*RTL)*(K_NH3*10^(-X32)/K_w)/(1+K_NH3*10^(-X32)/K_w)-Profile!B32*(H_SO2*(1+Ka_S1/10^(-X32)+Ka_S1*Ka_S2/10^(-X32)^2))*RTL/(1+(H_SO2*(1+Ka_S1/10^(-X32)+Ka_S1*Ka_S2/10^(-X32)^2))*RTL)*(Ka_S1*10^(-X32)+2*Ka_S1*Ka_S2)/(10^(-X32)^2+Ka_S1*10^(-X32)+Ka_S1*Ka_S2)-Ntot-K_w/10^(-X32)-Profile!C32*(10^(-X32)+2*K_HSO4)/(10^(-X32)+K_HSO4))&gt;0,1,-1)*7/2^23</f>
        <v/>
      </c>
      <c r="Z32" s="9">
        <f>Y32+IF((10^(-Y32)+Atot*(H_NH3*(1+K_NH3*10^(-Y32)/K_w))*RTL/(1+(H_NH3*(1+K_NH3*10^(-Y32)/K_w))*RTL)*(K_NH3*10^(-Y32)/K_w)/(1+K_NH3*10^(-Y32)/K_w)-Profile!B32*(H_SO2*(1+Ka_S1/10^(-Y32)+Ka_S1*Ka_S2/10^(-Y32)^2))*RTL/(1+(H_SO2*(1+Ka_S1/10^(-Y32)+Ka_S1*Ka_S2/10^(-Y32)^2))*RTL)*(Ka_S1*10^(-Y32)+2*Ka_S1*Ka_S2)/(10^(-Y32)^2+Ka_S1*10^(-Y32)+Ka_S1*Ka_S2)-Ntot-K_w/10^(-Y32)-Profile!C32*(10^(-Y32)+2*K_HSO4)/(10^(-Y32)+K_HSO4))&gt;0,1,-1)*7/2^24</f>
        <v/>
      </c>
      <c r="AA32" s="9">
        <f>Z32+IF((10^(-Z32)+Atot*(H_NH3*(1+K_NH3*10^(-Z32)/K_w))*RTL/(1+(H_NH3*(1+K_NH3*10^(-Z32)/K_w))*RTL)*(K_NH3*10^(-Z32)/K_w)/(1+K_NH3*10^(-Z32)/K_w)-Profile!B32*(H_SO2*(1+Ka_S1/10^(-Z32)+Ka_S1*Ka_S2/10^(-Z32)^2))*RTL/(1+(H_SO2*(1+Ka_S1/10^(-Z32)+Ka_S1*Ka_S2/10^(-Z32)^2))*RTL)*(Ka_S1*10^(-Z32)+2*Ka_S1*Ka_S2)/(10^(-Z32)^2+Ka_S1*10^(-Z32)+Ka_S1*Ka_S2)-Ntot-K_w/10^(-Z32)-Profile!C32*(10^(-Z32)+2*K_HSO4)/(10^(-Z32)+K_HSO4))&gt;0,1,-1)*7/2^25</f>
        <v/>
      </c>
      <c r="AB32" s="9">
        <f>AA32+IF((10^(-AA32)+Atot*(H_NH3*(1+K_NH3*10^(-AA32)/K_w))*RTL/(1+(H_NH3*(1+K_NH3*10^(-AA32)/K_w))*RTL)*(K_NH3*10^(-AA32)/K_w)/(1+K_NH3*10^(-AA32)/K_w)-Profile!B32*(H_SO2*(1+Ka_S1/10^(-AA32)+Ka_S1*Ka_S2/10^(-AA32)^2))*RTL/(1+(H_SO2*(1+Ka_S1/10^(-AA32)+Ka_S1*Ka_S2/10^(-AA32)^2))*RTL)*(Ka_S1*10^(-AA32)+2*Ka_S1*Ka_S2)/(10^(-AA32)^2+Ka_S1*10^(-AA32)+Ka_S1*Ka_S2)-Ntot-K_w/10^(-AA32)-Profile!C32*(10^(-AA32)+2*K_HSO4)/(10^(-AA32)+K_HSO4))&gt;0,1,-1)*7/2^26</f>
        <v/>
      </c>
      <c r="AC32" s="9">
        <f>AB32+IF((10^(-AB32)+Atot*(H_NH3*(1+K_NH3*10^(-AB32)/K_w))*RTL/(1+(H_NH3*(1+K_NH3*10^(-AB32)/K_w))*RTL)*(K_NH3*10^(-AB32)/K_w)/(1+K_NH3*10^(-AB32)/K_w)-Profile!B32*(H_SO2*(1+Ka_S1/10^(-AB32)+Ka_S1*Ka_S2/10^(-AB32)^2))*RTL/(1+(H_SO2*(1+Ka_S1/10^(-AB32)+Ka_S1*Ka_S2/10^(-AB32)^2))*RTL)*(Ka_S1*10^(-AB32)+2*Ka_S1*Ka_S2)/(10^(-AB32)^2+Ka_S1*10^(-AB32)+Ka_S1*Ka_S2)-Ntot-K_w/10^(-AB32)-Profile!C32*(10^(-AB32)+2*K_HSO4)/(10^(-AB32)+K_HSO4))&gt;0,1,-1)*7/2^27</f>
        <v/>
      </c>
      <c r="AD32" s="9">
        <f>AC32+IF((10^(-AC32)+Atot*(H_NH3*(1+K_NH3*10^(-AC32)/K_w))*RTL/(1+(H_NH3*(1+K_NH3*10^(-AC32)/K_w))*RTL)*(K_NH3*10^(-AC32)/K_w)/(1+K_NH3*10^(-AC32)/K_w)-Profile!B32*(H_SO2*(1+Ka_S1/10^(-AC32)+Ka_S1*Ka_S2/10^(-AC32)^2))*RTL/(1+(H_SO2*(1+Ka_S1/10^(-AC32)+Ka_S1*Ka_S2/10^(-AC32)^2))*RTL)*(Ka_S1*10^(-AC32)+2*Ka_S1*Ka_S2)/(10^(-AC32)^2+Ka_S1*10^(-AC32)+Ka_S1*Ka_S2)-Ntot-K_w/10^(-AC32)-Profile!C32*(10^(-AC32)+2*K_HSO4)/(10^(-AC32)+K_HSO4))&gt;0,1,-1)*7/2^28</f>
        <v/>
      </c>
      <c r="AE32" s="9">
        <f>AD32+IF((10^(-AD32)+Atot*(H_NH3*(1+K_NH3*10^(-AD32)/K_w))*RTL/(1+(H_NH3*(1+K_NH3*10^(-AD32)/K_w))*RTL)*(K_NH3*10^(-AD32)/K_w)/(1+K_NH3*10^(-AD32)/K_w)-Profile!B32*(H_SO2*(1+Ka_S1/10^(-AD32)+Ka_S1*Ka_S2/10^(-AD32)^2))*RTL/(1+(H_SO2*(1+Ka_S1/10^(-AD32)+Ka_S1*Ka_S2/10^(-AD32)^2))*RTL)*(Ka_S1*10^(-AD32)+2*Ka_S1*Ka_S2)/(10^(-AD32)^2+Ka_S1*10^(-AD32)+Ka_S1*Ka_S2)-Ntot-K_w/10^(-AD32)-Profile!C32*(10^(-AD32)+2*K_HSO4)/(10^(-AD32)+K_HSO4))&gt;0,1,-1)*7/2^29</f>
        <v/>
      </c>
      <c r="AF32" s="9">
        <f>AE32+IF((10^(-AE32)+Atot*(H_NH3*(1+K_NH3*10^(-AE32)/K_w))*RTL/(1+(H_NH3*(1+K_NH3*10^(-AE32)/K_w))*RTL)*(K_NH3*10^(-AE32)/K_w)/(1+K_NH3*10^(-AE32)/K_w)-Profile!B32*(H_SO2*(1+Ka_S1/10^(-AE32)+Ka_S1*Ka_S2/10^(-AE32)^2))*RTL/(1+(H_SO2*(1+Ka_S1/10^(-AE32)+Ka_S1*Ka_S2/10^(-AE32)^2))*RTL)*(Ka_S1*10^(-AE32)+2*Ka_S1*Ka_S2)/(10^(-AE32)^2+Ka_S1*10^(-AE32)+Ka_S1*Ka_S2)-Ntot-K_w/10^(-AE32)-Profile!C32*(10^(-AE32)+2*K_HSO4)/(10^(-AE32)+K_HSO4))&gt;0,1,-1)*7/2^30</f>
        <v/>
      </c>
      <c r="AG32" s="9">
        <f>AF32+IF((10^(-AF32)+Atot*(H_NH3*(1+K_NH3*10^(-AF32)/K_w))*RTL/(1+(H_NH3*(1+K_NH3*10^(-AF32)/K_w))*RTL)*(K_NH3*10^(-AF32)/K_w)/(1+K_NH3*10^(-AF32)/K_w)-Profile!B32*(H_SO2*(1+Ka_S1/10^(-AF32)+Ka_S1*Ka_S2/10^(-AF32)^2))*RTL/(1+(H_SO2*(1+Ka_S1/10^(-AF32)+Ka_S1*Ka_S2/10^(-AF32)^2))*RTL)*(Ka_S1*10^(-AF32)+2*Ka_S1*Ka_S2)/(10^(-AF32)^2+Ka_S1*10^(-AF32)+Ka_S1*Ka_S2)-Ntot-K_w/10^(-AF32)-Profile!C32*(10^(-AF32)+2*K_HSO4)/(10^(-AF32)+K_HSO4))&gt;0,1,-1)*7/2^31</f>
        <v/>
      </c>
      <c r="AH32" s="9">
        <f>AG32+IF((10^(-AG32)+Atot*(H_NH3*(1+K_NH3*10^(-AG32)/K_w))*RTL/(1+(H_NH3*(1+K_NH3*10^(-AG32)/K_w))*RTL)*(K_NH3*10^(-AG32)/K_w)/(1+K_NH3*10^(-AG32)/K_w)-Profile!B32*(H_SO2*(1+Ka_S1/10^(-AG32)+Ka_S1*Ka_S2/10^(-AG32)^2))*RTL/(1+(H_SO2*(1+Ka_S1/10^(-AG32)+Ka_S1*Ka_S2/10^(-AG32)^2))*RTL)*(Ka_S1*10^(-AG32)+2*Ka_S1*Ka_S2)/(10^(-AG32)^2+Ka_S1*10^(-AG32)+Ka_S1*Ka_S2)-Ntot-K_w/10^(-AG32)-Profile!C32*(10^(-AG32)+2*K_HSO4)/(10^(-AG32)+K_HSO4))&gt;0,1,-1)*7/2^32</f>
        <v/>
      </c>
      <c r="AI32" s="9">
        <f>AH32+IF((10^(-AH32)+Atot*(H_NH3*(1+K_NH3*10^(-AH32)/K_w))*RTL/(1+(H_NH3*(1+K_NH3*10^(-AH32)/K_w))*RTL)*(K_NH3*10^(-AH32)/K_w)/(1+K_NH3*10^(-AH32)/K_w)-Profile!B32*(H_SO2*(1+Ka_S1/10^(-AH32)+Ka_S1*Ka_S2/10^(-AH32)^2))*RTL/(1+(H_SO2*(1+Ka_S1/10^(-AH32)+Ka_S1*Ka_S2/10^(-AH32)^2))*RTL)*(Ka_S1*10^(-AH32)+2*Ka_S1*Ka_S2)/(10^(-AH32)^2+Ka_S1*10^(-AH32)+Ka_S1*Ka_S2)-Ntot-K_w/10^(-AH32)-Profile!C32*(10^(-AH32)+2*K_HSO4)/(10^(-AH32)+K_HSO4))&gt;0,1,-1)*7/2^33</f>
        <v/>
      </c>
      <c r="AJ32" s="9">
        <f>AI32+IF((10^(-AI32)+Atot*(H_NH3*(1+K_NH3*10^(-AI32)/K_w))*RTL/(1+(H_NH3*(1+K_NH3*10^(-AI32)/K_w))*RTL)*(K_NH3*10^(-AI32)/K_w)/(1+K_NH3*10^(-AI32)/K_w)-Profile!B32*(H_SO2*(1+Ka_S1/10^(-AI32)+Ka_S1*Ka_S2/10^(-AI32)^2))*RTL/(1+(H_SO2*(1+Ka_S1/10^(-AI32)+Ka_S1*Ka_S2/10^(-AI32)^2))*RTL)*(Ka_S1*10^(-AI32)+2*Ka_S1*Ka_S2)/(10^(-AI32)^2+Ka_S1*10^(-AI32)+Ka_S1*Ka_S2)-Ntot-K_w/10^(-AI32)-Profile!C32*(10^(-AI32)+2*K_HSO4)/(10^(-AI32)+K_HSO4))&gt;0,1,-1)*7/2^34</f>
        <v/>
      </c>
      <c r="AK32" s="9">
        <f>AJ32+IF((10^(-AJ32)+Atot*(H_NH3*(1+K_NH3*10^(-AJ32)/K_w))*RTL/(1+(H_NH3*(1+K_NH3*10^(-AJ32)/K_w))*RTL)*(K_NH3*10^(-AJ32)/K_w)/(1+K_NH3*10^(-AJ32)/K_w)-Profile!B32*(H_SO2*(1+Ka_S1/10^(-AJ32)+Ka_S1*Ka_S2/10^(-AJ32)^2))*RTL/(1+(H_SO2*(1+Ka_S1/10^(-AJ32)+Ka_S1*Ka_S2/10^(-AJ32)^2))*RTL)*(Ka_S1*10^(-AJ32)+2*Ka_S1*Ka_S2)/(10^(-AJ32)^2+Ka_S1*10^(-AJ32)+Ka_S1*Ka_S2)-Ntot-K_w/10^(-AJ32)-Profile!C32*(10^(-AJ32)+2*K_HSO4)/(10^(-AJ32)+K_HSO4))&gt;0,1,-1)*7/2^35</f>
        <v/>
      </c>
      <c r="AL32" s="9">
        <f>AK32+IF((10^(-AK32)+Atot*(H_NH3*(1+K_NH3*10^(-AK32)/K_w))*RTL/(1+(H_NH3*(1+K_NH3*10^(-AK32)/K_w))*RTL)*(K_NH3*10^(-AK32)/K_w)/(1+K_NH3*10^(-AK32)/K_w)-Profile!B32*(H_SO2*(1+Ka_S1/10^(-AK32)+Ka_S1*Ka_S2/10^(-AK32)^2))*RTL/(1+(H_SO2*(1+Ka_S1/10^(-AK32)+Ka_S1*Ka_S2/10^(-AK32)^2))*RTL)*(Ka_S1*10^(-AK32)+2*Ka_S1*Ka_S2)/(10^(-AK32)^2+Ka_S1*10^(-AK32)+Ka_S1*Ka_S2)-Ntot-K_w/10^(-AK32)-Profile!C32*(10^(-AK32)+2*K_HSO4)/(10^(-AK32)+K_HSO4))&gt;0,1,-1)*7/2^36</f>
        <v/>
      </c>
    </row>
    <row r="33">
      <c r="A33">
        <f>Profile!A33</f>
        <v/>
      </c>
      <c r="B33" t="n">
        <v>7</v>
      </c>
      <c r="C33" s="9">
        <f>B33+IF((10^(-B33)+Atot*(H_NH3*(1+K_NH3*10^(-B33)/K_w))*RTL/(1+(H_NH3*(1+K_NH3*10^(-B33)/K_w))*RTL)*(K_NH3*10^(-B33)/K_w)/(1+K_NH3*10^(-B33)/K_w)-Profile!B33*(H_SO2*(1+Ka_S1/10^(-B33)+Ka_S1*Ka_S2/10^(-B33)^2))*RTL/(1+(H_SO2*(1+Ka_S1/10^(-B33)+Ka_S1*Ka_S2/10^(-B33)^2))*RTL)*(Ka_S1*10^(-B33)+2*Ka_S1*Ka_S2)/(10^(-B33)^2+Ka_S1*10^(-B33)+Ka_S1*Ka_S2)-Ntot-K_w/10^(-B33)-Profile!C33*(10^(-B33)+2*K_HSO4)/(10^(-B33)+K_HSO4))&gt;0,1,-1)*7/2^1</f>
        <v/>
      </c>
      <c r="D33" s="9">
        <f>C33+IF((10^(-C33)+Atot*(H_NH3*(1+K_NH3*10^(-C33)/K_w))*RTL/(1+(H_NH3*(1+K_NH3*10^(-C33)/K_w))*RTL)*(K_NH3*10^(-C33)/K_w)/(1+K_NH3*10^(-C33)/K_w)-Profile!B33*(H_SO2*(1+Ka_S1/10^(-C33)+Ka_S1*Ka_S2/10^(-C33)^2))*RTL/(1+(H_SO2*(1+Ka_S1/10^(-C33)+Ka_S1*Ka_S2/10^(-C33)^2))*RTL)*(Ka_S1*10^(-C33)+2*Ka_S1*Ka_S2)/(10^(-C33)^2+Ka_S1*10^(-C33)+Ka_S1*Ka_S2)-Ntot-K_w/10^(-C33)-Profile!C33*(10^(-C33)+2*K_HSO4)/(10^(-C33)+K_HSO4))&gt;0,1,-1)*7/2^2</f>
        <v/>
      </c>
      <c r="E33" s="9">
        <f>D33+IF((10^(-D33)+Atot*(H_NH3*(1+K_NH3*10^(-D33)/K_w))*RTL/(1+(H_NH3*(1+K_NH3*10^(-D33)/K_w))*RTL)*(K_NH3*10^(-D33)/K_w)/(1+K_NH3*10^(-D33)/K_w)-Profile!B33*(H_SO2*(1+Ka_S1/10^(-D33)+Ka_S1*Ka_S2/10^(-D33)^2))*RTL/(1+(H_SO2*(1+Ka_S1/10^(-D33)+Ka_S1*Ka_S2/10^(-D33)^2))*RTL)*(Ka_S1*10^(-D33)+2*Ka_S1*Ka_S2)/(10^(-D33)^2+Ka_S1*10^(-D33)+Ka_S1*Ka_S2)-Ntot-K_w/10^(-D33)-Profile!C33*(10^(-D33)+2*K_HSO4)/(10^(-D33)+K_HSO4))&gt;0,1,-1)*7/2^3</f>
        <v/>
      </c>
      <c r="F33" s="9">
        <f>E33+IF((10^(-E33)+Atot*(H_NH3*(1+K_NH3*10^(-E33)/K_w))*RTL/(1+(H_NH3*(1+K_NH3*10^(-E33)/K_w))*RTL)*(K_NH3*10^(-E33)/K_w)/(1+K_NH3*10^(-E33)/K_w)-Profile!B33*(H_SO2*(1+Ka_S1/10^(-E33)+Ka_S1*Ka_S2/10^(-E33)^2))*RTL/(1+(H_SO2*(1+Ka_S1/10^(-E33)+Ka_S1*Ka_S2/10^(-E33)^2))*RTL)*(Ka_S1*10^(-E33)+2*Ka_S1*Ka_S2)/(10^(-E33)^2+Ka_S1*10^(-E33)+Ka_S1*Ka_S2)-Ntot-K_w/10^(-E33)-Profile!C33*(10^(-E33)+2*K_HSO4)/(10^(-E33)+K_HSO4))&gt;0,1,-1)*7/2^4</f>
        <v/>
      </c>
      <c r="G33" s="9">
        <f>F33+IF((10^(-F33)+Atot*(H_NH3*(1+K_NH3*10^(-F33)/K_w))*RTL/(1+(H_NH3*(1+K_NH3*10^(-F33)/K_w))*RTL)*(K_NH3*10^(-F33)/K_w)/(1+K_NH3*10^(-F33)/K_w)-Profile!B33*(H_SO2*(1+Ka_S1/10^(-F33)+Ka_S1*Ka_S2/10^(-F33)^2))*RTL/(1+(H_SO2*(1+Ka_S1/10^(-F33)+Ka_S1*Ka_S2/10^(-F33)^2))*RTL)*(Ka_S1*10^(-F33)+2*Ka_S1*Ka_S2)/(10^(-F33)^2+Ka_S1*10^(-F33)+Ka_S1*Ka_S2)-Ntot-K_w/10^(-F33)-Profile!C33*(10^(-F33)+2*K_HSO4)/(10^(-F33)+K_HSO4))&gt;0,1,-1)*7/2^5</f>
        <v/>
      </c>
      <c r="H33" s="9">
        <f>G33+IF((10^(-G33)+Atot*(H_NH3*(1+K_NH3*10^(-G33)/K_w))*RTL/(1+(H_NH3*(1+K_NH3*10^(-G33)/K_w))*RTL)*(K_NH3*10^(-G33)/K_w)/(1+K_NH3*10^(-G33)/K_w)-Profile!B33*(H_SO2*(1+Ka_S1/10^(-G33)+Ka_S1*Ka_S2/10^(-G33)^2))*RTL/(1+(H_SO2*(1+Ka_S1/10^(-G33)+Ka_S1*Ka_S2/10^(-G33)^2))*RTL)*(Ka_S1*10^(-G33)+2*Ka_S1*Ka_S2)/(10^(-G33)^2+Ka_S1*10^(-G33)+Ka_S1*Ka_S2)-Ntot-K_w/10^(-G33)-Profile!C33*(10^(-G33)+2*K_HSO4)/(10^(-G33)+K_HSO4))&gt;0,1,-1)*7/2^6</f>
        <v/>
      </c>
      <c r="I33" s="9">
        <f>H33+IF((10^(-H33)+Atot*(H_NH3*(1+K_NH3*10^(-H33)/K_w))*RTL/(1+(H_NH3*(1+K_NH3*10^(-H33)/K_w))*RTL)*(K_NH3*10^(-H33)/K_w)/(1+K_NH3*10^(-H33)/K_w)-Profile!B33*(H_SO2*(1+Ka_S1/10^(-H33)+Ka_S1*Ka_S2/10^(-H33)^2))*RTL/(1+(H_SO2*(1+Ka_S1/10^(-H33)+Ka_S1*Ka_S2/10^(-H33)^2))*RTL)*(Ka_S1*10^(-H33)+2*Ka_S1*Ka_S2)/(10^(-H33)^2+Ka_S1*10^(-H33)+Ka_S1*Ka_S2)-Ntot-K_w/10^(-H33)-Profile!C33*(10^(-H33)+2*K_HSO4)/(10^(-H33)+K_HSO4))&gt;0,1,-1)*7/2^7</f>
        <v/>
      </c>
      <c r="J33" s="9">
        <f>I33+IF((10^(-I33)+Atot*(H_NH3*(1+K_NH3*10^(-I33)/K_w))*RTL/(1+(H_NH3*(1+K_NH3*10^(-I33)/K_w))*RTL)*(K_NH3*10^(-I33)/K_w)/(1+K_NH3*10^(-I33)/K_w)-Profile!B33*(H_SO2*(1+Ka_S1/10^(-I33)+Ka_S1*Ka_S2/10^(-I33)^2))*RTL/(1+(H_SO2*(1+Ka_S1/10^(-I33)+Ka_S1*Ka_S2/10^(-I33)^2))*RTL)*(Ka_S1*10^(-I33)+2*Ka_S1*Ka_S2)/(10^(-I33)^2+Ka_S1*10^(-I33)+Ka_S1*Ka_S2)-Ntot-K_w/10^(-I33)-Profile!C33*(10^(-I33)+2*K_HSO4)/(10^(-I33)+K_HSO4))&gt;0,1,-1)*7/2^8</f>
        <v/>
      </c>
      <c r="K33" s="9">
        <f>J33+IF((10^(-J33)+Atot*(H_NH3*(1+K_NH3*10^(-J33)/K_w))*RTL/(1+(H_NH3*(1+K_NH3*10^(-J33)/K_w))*RTL)*(K_NH3*10^(-J33)/K_w)/(1+K_NH3*10^(-J33)/K_w)-Profile!B33*(H_SO2*(1+Ka_S1/10^(-J33)+Ka_S1*Ka_S2/10^(-J33)^2))*RTL/(1+(H_SO2*(1+Ka_S1/10^(-J33)+Ka_S1*Ka_S2/10^(-J33)^2))*RTL)*(Ka_S1*10^(-J33)+2*Ka_S1*Ka_S2)/(10^(-J33)^2+Ka_S1*10^(-J33)+Ka_S1*Ka_S2)-Ntot-K_w/10^(-J33)-Profile!C33*(10^(-J33)+2*K_HSO4)/(10^(-J33)+K_HSO4))&gt;0,1,-1)*7/2^9</f>
        <v/>
      </c>
      <c r="L33" s="9">
        <f>K33+IF((10^(-K33)+Atot*(H_NH3*(1+K_NH3*10^(-K33)/K_w))*RTL/(1+(H_NH3*(1+K_NH3*10^(-K33)/K_w))*RTL)*(K_NH3*10^(-K33)/K_w)/(1+K_NH3*10^(-K33)/K_w)-Profile!B33*(H_SO2*(1+Ka_S1/10^(-K33)+Ka_S1*Ka_S2/10^(-K33)^2))*RTL/(1+(H_SO2*(1+Ka_S1/10^(-K33)+Ka_S1*Ka_S2/10^(-K33)^2))*RTL)*(Ka_S1*10^(-K33)+2*Ka_S1*Ka_S2)/(10^(-K33)^2+Ka_S1*10^(-K33)+Ka_S1*Ka_S2)-Ntot-K_w/10^(-K33)-Profile!C33*(10^(-K33)+2*K_HSO4)/(10^(-K33)+K_HSO4))&gt;0,1,-1)*7/2^10</f>
        <v/>
      </c>
      <c r="M33" s="9">
        <f>L33+IF((10^(-L33)+Atot*(H_NH3*(1+K_NH3*10^(-L33)/K_w))*RTL/(1+(H_NH3*(1+K_NH3*10^(-L33)/K_w))*RTL)*(K_NH3*10^(-L33)/K_w)/(1+K_NH3*10^(-L33)/K_w)-Profile!B33*(H_SO2*(1+Ka_S1/10^(-L33)+Ka_S1*Ka_S2/10^(-L33)^2))*RTL/(1+(H_SO2*(1+Ka_S1/10^(-L33)+Ka_S1*Ka_S2/10^(-L33)^2))*RTL)*(Ka_S1*10^(-L33)+2*Ka_S1*Ka_S2)/(10^(-L33)^2+Ka_S1*10^(-L33)+Ka_S1*Ka_S2)-Ntot-K_w/10^(-L33)-Profile!C33*(10^(-L33)+2*K_HSO4)/(10^(-L33)+K_HSO4))&gt;0,1,-1)*7/2^11</f>
        <v/>
      </c>
      <c r="N33" s="9">
        <f>M33+IF((10^(-M33)+Atot*(H_NH3*(1+K_NH3*10^(-M33)/K_w))*RTL/(1+(H_NH3*(1+K_NH3*10^(-M33)/K_w))*RTL)*(K_NH3*10^(-M33)/K_w)/(1+K_NH3*10^(-M33)/K_w)-Profile!B33*(H_SO2*(1+Ka_S1/10^(-M33)+Ka_S1*Ka_S2/10^(-M33)^2))*RTL/(1+(H_SO2*(1+Ka_S1/10^(-M33)+Ka_S1*Ka_S2/10^(-M33)^2))*RTL)*(Ka_S1*10^(-M33)+2*Ka_S1*Ka_S2)/(10^(-M33)^2+Ka_S1*10^(-M33)+Ka_S1*Ka_S2)-Ntot-K_w/10^(-M33)-Profile!C33*(10^(-M33)+2*K_HSO4)/(10^(-M33)+K_HSO4))&gt;0,1,-1)*7/2^12</f>
        <v/>
      </c>
      <c r="O33" s="9">
        <f>N33+IF((10^(-N33)+Atot*(H_NH3*(1+K_NH3*10^(-N33)/K_w))*RTL/(1+(H_NH3*(1+K_NH3*10^(-N33)/K_w))*RTL)*(K_NH3*10^(-N33)/K_w)/(1+K_NH3*10^(-N33)/K_w)-Profile!B33*(H_SO2*(1+Ka_S1/10^(-N33)+Ka_S1*Ka_S2/10^(-N33)^2))*RTL/(1+(H_SO2*(1+Ka_S1/10^(-N33)+Ka_S1*Ka_S2/10^(-N33)^2))*RTL)*(Ka_S1*10^(-N33)+2*Ka_S1*Ka_S2)/(10^(-N33)^2+Ka_S1*10^(-N33)+Ka_S1*Ka_S2)-Ntot-K_w/10^(-N33)-Profile!C33*(10^(-N33)+2*K_HSO4)/(10^(-N33)+K_HSO4))&gt;0,1,-1)*7/2^13</f>
        <v/>
      </c>
      <c r="P33" s="9">
        <f>O33+IF((10^(-O33)+Atot*(H_NH3*(1+K_NH3*10^(-O33)/K_w))*RTL/(1+(H_NH3*(1+K_NH3*10^(-O33)/K_w))*RTL)*(K_NH3*10^(-O33)/K_w)/(1+K_NH3*10^(-O33)/K_w)-Profile!B33*(H_SO2*(1+Ka_S1/10^(-O33)+Ka_S1*Ka_S2/10^(-O33)^2))*RTL/(1+(H_SO2*(1+Ka_S1/10^(-O33)+Ka_S1*Ka_S2/10^(-O33)^2))*RTL)*(Ka_S1*10^(-O33)+2*Ka_S1*Ka_S2)/(10^(-O33)^2+Ka_S1*10^(-O33)+Ka_S1*Ka_S2)-Ntot-K_w/10^(-O33)-Profile!C33*(10^(-O33)+2*K_HSO4)/(10^(-O33)+K_HSO4))&gt;0,1,-1)*7/2^14</f>
        <v/>
      </c>
      <c r="Q33" s="9">
        <f>P33+IF((10^(-P33)+Atot*(H_NH3*(1+K_NH3*10^(-P33)/K_w))*RTL/(1+(H_NH3*(1+K_NH3*10^(-P33)/K_w))*RTL)*(K_NH3*10^(-P33)/K_w)/(1+K_NH3*10^(-P33)/K_w)-Profile!B33*(H_SO2*(1+Ka_S1/10^(-P33)+Ka_S1*Ka_S2/10^(-P33)^2))*RTL/(1+(H_SO2*(1+Ka_S1/10^(-P33)+Ka_S1*Ka_S2/10^(-P33)^2))*RTL)*(Ka_S1*10^(-P33)+2*Ka_S1*Ka_S2)/(10^(-P33)^2+Ka_S1*10^(-P33)+Ka_S1*Ka_S2)-Ntot-K_w/10^(-P33)-Profile!C33*(10^(-P33)+2*K_HSO4)/(10^(-P33)+K_HSO4))&gt;0,1,-1)*7/2^15</f>
        <v/>
      </c>
      <c r="R33" s="9">
        <f>Q33+IF((10^(-Q33)+Atot*(H_NH3*(1+K_NH3*10^(-Q33)/K_w))*RTL/(1+(H_NH3*(1+K_NH3*10^(-Q33)/K_w))*RTL)*(K_NH3*10^(-Q33)/K_w)/(1+K_NH3*10^(-Q33)/K_w)-Profile!B33*(H_SO2*(1+Ka_S1/10^(-Q33)+Ka_S1*Ka_S2/10^(-Q33)^2))*RTL/(1+(H_SO2*(1+Ka_S1/10^(-Q33)+Ka_S1*Ka_S2/10^(-Q33)^2))*RTL)*(Ka_S1*10^(-Q33)+2*Ka_S1*Ka_S2)/(10^(-Q33)^2+Ka_S1*10^(-Q33)+Ka_S1*Ka_S2)-Ntot-K_w/10^(-Q33)-Profile!C33*(10^(-Q33)+2*K_HSO4)/(10^(-Q33)+K_HSO4))&gt;0,1,-1)*7/2^16</f>
        <v/>
      </c>
      <c r="S33" s="9">
        <f>R33+IF((10^(-R33)+Atot*(H_NH3*(1+K_NH3*10^(-R33)/K_w))*RTL/(1+(H_NH3*(1+K_NH3*10^(-R33)/K_w))*RTL)*(K_NH3*10^(-R33)/K_w)/(1+K_NH3*10^(-R33)/K_w)-Profile!B33*(H_SO2*(1+Ka_S1/10^(-R33)+Ka_S1*Ka_S2/10^(-R33)^2))*RTL/(1+(H_SO2*(1+Ka_S1/10^(-R33)+Ka_S1*Ka_S2/10^(-R33)^2))*RTL)*(Ka_S1*10^(-R33)+2*Ka_S1*Ka_S2)/(10^(-R33)^2+Ka_S1*10^(-R33)+Ka_S1*Ka_S2)-Ntot-K_w/10^(-R33)-Profile!C33*(10^(-R33)+2*K_HSO4)/(10^(-R33)+K_HSO4))&gt;0,1,-1)*7/2^17</f>
        <v/>
      </c>
      <c r="T33" s="9">
        <f>S33+IF((10^(-S33)+Atot*(H_NH3*(1+K_NH3*10^(-S33)/K_w))*RTL/(1+(H_NH3*(1+K_NH3*10^(-S33)/K_w))*RTL)*(K_NH3*10^(-S33)/K_w)/(1+K_NH3*10^(-S33)/K_w)-Profile!B33*(H_SO2*(1+Ka_S1/10^(-S33)+Ka_S1*Ka_S2/10^(-S33)^2))*RTL/(1+(H_SO2*(1+Ka_S1/10^(-S33)+Ka_S1*Ka_S2/10^(-S33)^2))*RTL)*(Ka_S1*10^(-S33)+2*Ka_S1*Ka_S2)/(10^(-S33)^2+Ka_S1*10^(-S33)+Ka_S1*Ka_S2)-Ntot-K_w/10^(-S33)-Profile!C33*(10^(-S33)+2*K_HSO4)/(10^(-S33)+K_HSO4))&gt;0,1,-1)*7/2^18</f>
        <v/>
      </c>
      <c r="U33" s="9">
        <f>T33+IF((10^(-T33)+Atot*(H_NH3*(1+K_NH3*10^(-T33)/K_w))*RTL/(1+(H_NH3*(1+K_NH3*10^(-T33)/K_w))*RTL)*(K_NH3*10^(-T33)/K_w)/(1+K_NH3*10^(-T33)/K_w)-Profile!B33*(H_SO2*(1+Ka_S1/10^(-T33)+Ka_S1*Ka_S2/10^(-T33)^2))*RTL/(1+(H_SO2*(1+Ka_S1/10^(-T33)+Ka_S1*Ka_S2/10^(-T33)^2))*RTL)*(Ka_S1*10^(-T33)+2*Ka_S1*Ka_S2)/(10^(-T33)^2+Ka_S1*10^(-T33)+Ka_S1*Ka_S2)-Ntot-K_w/10^(-T33)-Profile!C33*(10^(-T33)+2*K_HSO4)/(10^(-T33)+K_HSO4))&gt;0,1,-1)*7/2^19</f>
        <v/>
      </c>
      <c r="V33" s="9">
        <f>U33+IF((10^(-U33)+Atot*(H_NH3*(1+K_NH3*10^(-U33)/K_w))*RTL/(1+(H_NH3*(1+K_NH3*10^(-U33)/K_w))*RTL)*(K_NH3*10^(-U33)/K_w)/(1+K_NH3*10^(-U33)/K_w)-Profile!B33*(H_SO2*(1+Ka_S1/10^(-U33)+Ka_S1*Ka_S2/10^(-U33)^2))*RTL/(1+(H_SO2*(1+Ka_S1/10^(-U33)+Ka_S1*Ka_S2/10^(-U33)^2))*RTL)*(Ka_S1*10^(-U33)+2*Ka_S1*Ka_S2)/(10^(-U33)^2+Ka_S1*10^(-U33)+Ka_S1*Ka_S2)-Ntot-K_w/10^(-U33)-Profile!C33*(10^(-U33)+2*K_HSO4)/(10^(-U33)+K_HSO4))&gt;0,1,-1)*7/2^20</f>
        <v/>
      </c>
      <c r="W33" s="9">
        <f>V33+IF((10^(-V33)+Atot*(H_NH3*(1+K_NH3*10^(-V33)/K_w))*RTL/(1+(H_NH3*(1+K_NH3*10^(-V33)/K_w))*RTL)*(K_NH3*10^(-V33)/K_w)/(1+K_NH3*10^(-V33)/K_w)-Profile!B33*(H_SO2*(1+Ka_S1/10^(-V33)+Ka_S1*Ka_S2/10^(-V33)^2))*RTL/(1+(H_SO2*(1+Ka_S1/10^(-V33)+Ka_S1*Ka_S2/10^(-V33)^2))*RTL)*(Ka_S1*10^(-V33)+2*Ka_S1*Ka_S2)/(10^(-V33)^2+Ka_S1*10^(-V33)+Ka_S1*Ka_S2)-Ntot-K_w/10^(-V33)-Profile!C33*(10^(-V33)+2*K_HSO4)/(10^(-V33)+K_HSO4))&gt;0,1,-1)*7/2^21</f>
        <v/>
      </c>
      <c r="X33" s="9">
        <f>W33+IF((10^(-W33)+Atot*(H_NH3*(1+K_NH3*10^(-W33)/K_w))*RTL/(1+(H_NH3*(1+K_NH3*10^(-W33)/K_w))*RTL)*(K_NH3*10^(-W33)/K_w)/(1+K_NH3*10^(-W33)/K_w)-Profile!B33*(H_SO2*(1+Ka_S1/10^(-W33)+Ka_S1*Ka_S2/10^(-W33)^2))*RTL/(1+(H_SO2*(1+Ka_S1/10^(-W33)+Ka_S1*Ka_S2/10^(-W33)^2))*RTL)*(Ka_S1*10^(-W33)+2*Ka_S1*Ka_S2)/(10^(-W33)^2+Ka_S1*10^(-W33)+Ka_S1*Ka_S2)-Ntot-K_w/10^(-W33)-Profile!C33*(10^(-W33)+2*K_HSO4)/(10^(-W33)+K_HSO4))&gt;0,1,-1)*7/2^22</f>
        <v/>
      </c>
      <c r="Y33" s="9">
        <f>X33+IF((10^(-X33)+Atot*(H_NH3*(1+K_NH3*10^(-X33)/K_w))*RTL/(1+(H_NH3*(1+K_NH3*10^(-X33)/K_w))*RTL)*(K_NH3*10^(-X33)/K_w)/(1+K_NH3*10^(-X33)/K_w)-Profile!B33*(H_SO2*(1+Ka_S1/10^(-X33)+Ka_S1*Ka_S2/10^(-X33)^2))*RTL/(1+(H_SO2*(1+Ka_S1/10^(-X33)+Ka_S1*Ka_S2/10^(-X33)^2))*RTL)*(Ka_S1*10^(-X33)+2*Ka_S1*Ka_S2)/(10^(-X33)^2+Ka_S1*10^(-X33)+Ka_S1*Ka_S2)-Ntot-K_w/10^(-X33)-Profile!C33*(10^(-X33)+2*K_HSO4)/(10^(-X33)+K_HSO4))&gt;0,1,-1)*7/2^23</f>
        <v/>
      </c>
      <c r="Z33" s="9">
        <f>Y33+IF((10^(-Y33)+Atot*(H_NH3*(1+K_NH3*10^(-Y33)/K_w))*RTL/(1+(H_NH3*(1+K_NH3*10^(-Y33)/K_w))*RTL)*(K_NH3*10^(-Y33)/K_w)/(1+K_NH3*10^(-Y33)/K_w)-Profile!B33*(H_SO2*(1+Ka_S1/10^(-Y33)+Ka_S1*Ka_S2/10^(-Y33)^2))*RTL/(1+(H_SO2*(1+Ka_S1/10^(-Y33)+Ka_S1*Ka_S2/10^(-Y33)^2))*RTL)*(Ka_S1*10^(-Y33)+2*Ka_S1*Ka_S2)/(10^(-Y33)^2+Ka_S1*10^(-Y33)+Ka_S1*Ka_S2)-Ntot-K_w/10^(-Y33)-Profile!C33*(10^(-Y33)+2*K_HSO4)/(10^(-Y33)+K_HSO4))&gt;0,1,-1)*7/2^24</f>
        <v/>
      </c>
      <c r="AA33" s="9">
        <f>Z33+IF((10^(-Z33)+Atot*(H_NH3*(1+K_NH3*10^(-Z33)/K_w))*RTL/(1+(H_NH3*(1+K_NH3*10^(-Z33)/K_w))*RTL)*(K_NH3*10^(-Z33)/K_w)/(1+K_NH3*10^(-Z33)/K_w)-Profile!B33*(H_SO2*(1+Ka_S1/10^(-Z33)+Ka_S1*Ka_S2/10^(-Z33)^2))*RTL/(1+(H_SO2*(1+Ka_S1/10^(-Z33)+Ka_S1*Ka_S2/10^(-Z33)^2))*RTL)*(Ka_S1*10^(-Z33)+2*Ka_S1*Ka_S2)/(10^(-Z33)^2+Ka_S1*10^(-Z33)+Ka_S1*Ka_S2)-Ntot-K_w/10^(-Z33)-Profile!C33*(10^(-Z33)+2*K_HSO4)/(10^(-Z33)+K_HSO4))&gt;0,1,-1)*7/2^25</f>
        <v/>
      </c>
      <c r="AB33" s="9">
        <f>AA33+IF((10^(-AA33)+Atot*(H_NH3*(1+K_NH3*10^(-AA33)/K_w))*RTL/(1+(H_NH3*(1+K_NH3*10^(-AA33)/K_w))*RTL)*(K_NH3*10^(-AA33)/K_w)/(1+K_NH3*10^(-AA33)/K_w)-Profile!B33*(H_SO2*(1+Ka_S1/10^(-AA33)+Ka_S1*Ka_S2/10^(-AA33)^2))*RTL/(1+(H_SO2*(1+Ka_S1/10^(-AA33)+Ka_S1*Ka_S2/10^(-AA33)^2))*RTL)*(Ka_S1*10^(-AA33)+2*Ka_S1*Ka_S2)/(10^(-AA33)^2+Ka_S1*10^(-AA33)+Ka_S1*Ka_S2)-Ntot-K_w/10^(-AA33)-Profile!C33*(10^(-AA33)+2*K_HSO4)/(10^(-AA33)+K_HSO4))&gt;0,1,-1)*7/2^26</f>
        <v/>
      </c>
      <c r="AC33" s="9">
        <f>AB33+IF((10^(-AB33)+Atot*(H_NH3*(1+K_NH3*10^(-AB33)/K_w))*RTL/(1+(H_NH3*(1+K_NH3*10^(-AB33)/K_w))*RTL)*(K_NH3*10^(-AB33)/K_w)/(1+K_NH3*10^(-AB33)/K_w)-Profile!B33*(H_SO2*(1+Ka_S1/10^(-AB33)+Ka_S1*Ka_S2/10^(-AB33)^2))*RTL/(1+(H_SO2*(1+Ka_S1/10^(-AB33)+Ka_S1*Ka_S2/10^(-AB33)^2))*RTL)*(Ka_S1*10^(-AB33)+2*Ka_S1*Ka_S2)/(10^(-AB33)^2+Ka_S1*10^(-AB33)+Ka_S1*Ka_S2)-Ntot-K_w/10^(-AB33)-Profile!C33*(10^(-AB33)+2*K_HSO4)/(10^(-AB33)+K_HSO4))&gt;0,1,-1)*7/2^27</f>
        <v/>
      </c>
      <c r="AD33" s="9">
        <f>AC33+IF((10^(-AC33)+Atot*(H_NH3*(1+K_NH3*10^(-AC33)/K_w))*RTL/(1+(H_NH3*(1+K_NH3*10^(-AC33)/K_w))*RTL)*(K_NH3*10^(-AC33)/K_w)/(1+K_NH3*10^(-AC33)/K_w)-Profile!B33*(H_SO2*(1+Ka_S1/10^(-AC33)+Ka_S1*Ka_S2/10^(-AC33)^2))*RTL/(1+(H_SO2*(1+Ka_S1/10^(-AC33)+Ka_S1*Ka_S2/10^(-AC33)^2))*RTL)*(Ka_S1*10^(-AC33)+2*Ka_S1*Ka_S2)/(10^(-AC33)^2+Ka_S1*10^(-AC33)+Ka_S1*Ka_S2)-Ntot-K_w/10^(-AC33)-Profile!C33*(10^(-AC33)+2*K_HSO4)/(10^(-AC33)+K_HSO4))&gt;0,1,-1)*7/2^28</f>
        <v/>
      </c>
      <c r="AE33" s="9">
        <f>AD33+IF((10^(-AD33)+Atot*(H_NH3*(1+K_NH3*10^(-AD33)/K_w))*RTL/(1+(H_NH3*(1+K_NH3*10^(-AD33)/K_w))*RTL)*(K_NH3*10^(-AD33)/K_w)/(1+K_NH3*10^(-AD33)/K_w)-Profile!B33*(H_SO2*(1+Ka_S1/10^(-AD33)+Ka_S1*Ka_S2/10^(-AD33)^2))*RTL/(1+(H_SO2*(1+Ka_S1/10^(-AD33)+Ka_S1*Ka_S2/10^(-AD33)^2))*RTL)*(Ka_S1*10^(-AD33)+2*Ka_S1*Ka_S2)/(10^(-AD33)^2+Ka_S1*10^(-AD33)+Ka_S1*Ka_S2)-Ntot-K_w/10^(-AD33)-Profile!C33*(10^(-AD33)+2*K_HSO4)/(10^(-AD33)+K_HSO4))&gt;0,1,-1)*7/2^29</f>
        <v/>
      </c>
      <c r="AF33" s="9">
        <f>AE33+IF((10^(-AE33)+Atot*(H_NH3*(1+K_NH3*10^(-AE33)/K_w))*RTL/(1+(H_NH3*(1+K_NH3*10^(-AE33)/K_w))*RTL)*(K_NH3*10^(-AE33)/K_w)/(1+K_NH3*10^(-AE33)/K_w)-Profile!B33*(H_SO2*(1+Ka_S1/10^(-AE33)+Ka_S1*Ka_S2/10^(-AE33)^2))*RTL/(1+(H_SO2*(1+Ka_S1/10^(-AE33)+Ka_S1*Ka_S2/10^(-AE33)^2))*RTL)*(Ka_S1*10^(-AE33)+2*Ka_S1*Ka_S2)/(10^(-AE33)^2+Ka_S1*10^(-AE33)+Ka_S1*Ka_S2)-Ntot-K_w/10^(-AE33)-Profile!C33*(10^(-AE33)+2*K_HSO4)/(10^(-AE33)+K_HSO4))&gt;0,1,-1)*7/2^30</f>
        <v/>
      </c>
      <c r="AG33" s="9">
        <f>AF33+IF((10^(-AF33)+Atot*(H_NH3*(1+K_NH3*10^(-AF33)/K_w))*RTL/(1+(H_NH3*(1+K_NH3*10^(-AF33)/K_w))*RTL)*(K_NH3*10^(-AF33)/K_w)/(1+K_NH3*10^(-AF33)/K_w)-Profile!B33*(H_SO2*(1+Ka_S1/10^(-AF33)+Ka_S1*Ka_S2/10^(-AF33)^2))*RTL/(1+(H_SO2*(1+Ka_S1/10^(-AF33)+Ka_S1*Ka_S2/10^(-AF33)^2))*RTL)*(Ka_S1*10^(-AF33)+2*Ka_S1*Ka_S2)/(10^(-AF33)^2+Ka_S1*10^(-AF33)+Ka_S1*Ka_S2)-Ntot-K_w/10^(-AF33)-Profile!C33*(10^(-AF33)+2*K_HSO4)/(10^(-AF33)+K_HSO4))&gt;0,1,-1)*7/2^31</f>
        <v/>
      </c>
      <c r="AH33" s="9">
        <f>AG33+IF((10^(-AG33)+Atot*(H_NH3*(1+K_NH3*10^(-AG33)/K_w))*RTL/(1+(H_NH3*(1+K_NH3*10^(-AG33)/K_w))*RTL)*(K_NH3*10^(-AG33)/K_w)/(1+K_NH3*10^(-AG33)/K_w)-Profile!B33*(H_SO2*(1+Ka_S1/10^(-AG33)+Ka_S1*Ka_S2/10^(-AG33)^2))*RTL/(1+(H_SO2*(1+Ka_S1/10^(-AG33)+Ka_S1*Ka_S2/10^(-AG33)^2))*RTL)*(Ka_S1*10^(-AG33)+2*Ka_S1*Ka_S2)/(10^(-AG33)^2+Ka_S1*10^(-AG33)+Ka_S1*Ka_S2)-Ntot-K_w/10^(-AG33)-Profile!C33*(10^(-AG33)+2*K_HSO4)/(10^(-AG33)+K_HSO4))&gt;0,1,-1)*7/2^32</f>
        <v/>
      </c>
      <c r="AI33" s="9">
        <f>AH33+IF((10^(-AH33)+Atot*(H_NH3*(1+K_NH3*10^(-AH33)/K_w))*RTL/(1+(H_NH3*(1+K_NH3*10^(-AH33)/K_w))*RTL)*(K_NH3*10^(-AH33)/K_w)/(1+K_NH3*10^(-AH33)/K_w)-Profile!B33*(H_SO2*(1+Ka_S1/10^(-AH33)+Ka_S1*Ka_S2/10^(-AH33)^2))*RTL/(1+(H_SO2*(1+Ka_S1/10^(-AH33)+Ka_S1*Ka_S2/10^(-AH33)^2))*RTL)*(Ka_S1*10^(-AH33)+2*Ka_S1*Ka_S2)/(10^(-AH33)^2+Ka_S1*10^(-AH33)+Ka_S1*Ka_S2)-Ntot-K_w/10^(-AH33)-Profile!C33*(10^(-AH33)+2*K_HSO4)/(10^(-AH33)+K_HSO4))&gt;0,1,-1)*7/2^33</f>
        <v/>
      </c>
      <c r="AJ33" s="9">
        <f>AI33+IF((10^(-AI33)+Atot*(H_NH3*(1+K_NH3*10^(-AI33)/K_w))*RTL/(1+(H_NH3*(1+K_NH3*10^(-AI33)/K_w))*RTL)*(K_NH3*10^(-AI33)/K_w)/(1+K_NH3*10^(-AI33)/K_w)-Profile!B33*(H_SO2*(1+Ka_S1/10^(-AI33)+Ka_S1*Ka_S2/10^(-AI33)^2))*RTL/(1+(H_SO2*(1+Ka_S1/10^(-AI33)+Ka_S1*Ka_S2/10^(-AI33)^2))*RTL)*(Ka_S1*10^(-AI33)+2*Ka_S1*Ka_S2)/(10^(-AI33)^2+Ka_S1*10^(-AI33)+Ka_S1*Ka_S2)-Ntot-K_w/10^(-AI33)-Profile!C33*(10^(-AI33)+2*K_HSO4)/(10^(-AI33)+K_HSO4))&gt;0,1,-1)*7/2^34</f>
        <v/>
      </c>
      <c r="AK33" s="9">
        <f>AJ33+IF((10^(-AJ33)+Atot*(H_NH3*(1+K_NH3*10^(-AJ33)/K_w))*RTL/(1+(H_NH3*(1+K_NH3*10^(-AJ33)/K_w))*RTL)*(K_NH3*10^(-AJ33)/K_w)/(1+K_NH3*10^(-AJ33)/K_w)-Profile!B33*(H_SO2*(1+Ka_S1/10^(-AJ33)+Ka_S1*Ka_S2/10^(-AJ33)^2))*RTL/(1+(H_SO2*(1+Ka_S1/10^(-AJ33)+Ka_S1*Ka_S2/10^(-AJ33)^2))*RTL)*(Ka_S1*10^(-AJ33)+2*Ka_S1*Ka_S2)/(10^(-AJ33)^2+Ka_S1*10^(-AJ33)+Ka_S1*Ka_S2)-Ntot-K_w/10^(-AJ33)-Profile!C33*(10^(-AJ33)+2*K_HSO4)/(10^(-AJ33)+K_HSO4))&gt;0,1,-1)*7/2^35</f>
        <v/>
      </c>
      <c r="AL33" s="9">
        <f>AK33+IF((10^(-AK33)+Atot*(H_NH3*(1+K_NH3*10^(-AK33)/K_w))*RTL/(1+(H_NH3*(1+K_NH3*10^(-AK33)/K_w))*RTL)*(K_NH3*10^(-AK33)/K_w)/(1+K_NH3*10^(-AK33)/K_w)-Profile!B33*(H_SO2*(1+Ka_S1/10^(-AK33)+Ka_S1*Ka_S2/10^(-AK33)^2))*RTL/(1+(H_SO2*(1+Ka_S1/10^(-AK33)+Ka_S1*Ka_S2/10^(-AK33)^2))*RTL)*(Ka_S1*10^(-AK33)+2*Ka_S1*Ka_S2)/(10^(-AK33)^2+Ka_S1*10^(-AK33)+Ka_S1*Ka_S2)-Ntot-K_w/10^(-AK33)-Profile!C33*(10^(-AK33)+2*K_HSO4)/(10^(-AK33)+K_HSO4))&gt;0,1,-1)*7/2^36</f>
        <v/>
      </c>
    </row>
    <row r="34">
      <c r="A34">
        <f>Profile!A34</f>
        <v/>
      </c>
      <c r="B34" t="n">
        <v>7</v>
      </c>
      <c r="C34" s="9">
        <f>B34+IF((10^(-B34)+Atot*(H_NH3*(1+K_NH3*10^(-B34)/K_w))*RTL/(1+(H_NH3*(1+K_NH3*10^(-B34)/K_w))*RTL)*(K_NH3*10^(-B34)/K_w)/(1+K_NH3*10^(-B34)/K_w)-Profile!B34*(H_SO2*(1+Ka_S1/10^(-B34)+Ka_S1*Ka_S2/10^(-B34)^2))*RTL/(1+(H_SO2*(1+Ka_S1/10^(-B34)+Ka_S1*Ka_S2/10^(-B34)^2))*RTL)*(Ka_S1*10^(-B34)+2*Ka_S1*Ka_S2)/(10^(-B34)^2+Ka_S1*10^(-B34)+Ka_S1*Ka_S2)-Ntot-K_w/10^(-B34)-Profile!C34*(10^(-B34)+2*K_HSO4)/(10^(-B34)+K_HSO4))&gt;0,1,-1)*7/2^1</f>
        <v/>
      </c>
      <c r="D34" s="9">
        <f>C34+IF((10^(-C34)+Atot*(H_NH3*(1+K_NH3*10^(-C34)/K_w))*RTL/(1+(H_NH3*(1+K_NH3*10^(-C34)/K_w))*RTL)*(K_NH3*10^(-C34)/K_w)/(1+K_NH3*10^(-C34)/K_w)-Profile!B34*(H_SO2*(1+Ka_S1/10^(-C34)+Ka_S1*Ka_S2/10^(-C34)^2))*RTL/(1+(H_SO2*(1+Ka_S1/10^(-C34)+Ka_S1*Ka_S2/10^(-C34)^2))*RTL)*(Ka_S1*10^(-C34)+2*Ka_S1*Ka_S2)/(10^(-C34)^2+Ka_S1*10^(-C34)+Ka_S1*Ka_S2)-Ntot-K_w/10^(-C34)-Profile!C34*(10^(-C34)+2*K_HSO4)/(10^(-C34)+K_HSO4))&gt;0,1,-1)*7/2^2</f>
        <v/>
      </c>
      <c r="E34" s="9">
        <f>D34+IF((10^(-D34)+Atot*(H_NH3*(1+K_NH3*10^(-D34)/K_w))*RTL/(1+(H_NH3*(1+K_NH3*10^(-D34)/K_w))*RTL)*(K_NH3*10^(-D34)/K_w)/(1+K_NH3*10^(-D34)/K_w)-Profile!B34*(H_SO2*(1+Ka_S1/10^(-D34)+Ka_S1*Ka_S2/10^(-D34)^2))*RTL/(1+(H_SO2*(1+Ka_S1/10^(-D34)+Ka_S1*Ka_S2/10^(-D34)^2))*RTL)*(Ka_S1*10^(-D34)+2*Ka_S1*Ka_S2)/(10^(-D34)^2+Ka_S1*10^(-D34)+Ka_S1*Ka_S2)-Ntot-K_w/10^(-D34)-Profile!C34*(10^(-D34)+2*K_HSO4)/(10^(-D34)+K_HSO4))&gt;0,1,-1)*7/2^3</f>
        <v/>
      </c>
      <c r="F34" s="9">
        <f>E34+IF((10^(-E34)+Atot*(H_NH3*(1+K_NH3*10^(-E34)/K_w))*RTL/(1+(H_NH3*(1+K_NH3*10^(-E34)/K_w))*RTL)*(K_NH3*10^(-E34)/K_w)/(1+K_NH3*10^(-E34)/K_w)-Profile!B34*(H_SO2*(1+Ka_S1/10^(-E34)+Ka_S1*Ka_S2/10^(-E34)^2))*RTL/(1+(H_SO2*(1+Ka_S1/10^(-E34)+Ka_S1*Ka_S2/10^(-E34)^2))*RTL)*(Ka_S1*10^(-E34)+2*Ka_S1*Ka_S2)/(10^(-E34)^2+Ka_S1*10^(-E34)+Ka_S1*Ka_S2)-Ntot-K_w/10^(-E34)-Profile!C34*(10^(-E34)+2*K_HSO4)/(10^(-E34)+K_HSO4))&gt;0,1,-1)*7/2^4</f>
        <v/>
      </c>
      <c r="G34" s="9">
        <f>F34+IF((10^(-F34)+Atot*(H_NH3*(1+K_NH3*10^(-F34)/K_w))*RTL/(1+(H_NH3*(1+K_NH3*10^(-F34)/K_w))*RTL)*(K_NH3*10^(-F34)/K_w)/(1+K_NH3*10^(-F34)/K_w)-Profile!B34*(H_SO2*(1+Ka_S1/10^(-F34)+Ka_S1*Ka_S2/10^(-F34)^2))*RTL/(1+(H_SO2*(1+Ka_S1/10^(-F34)+Ka_S1*Ka_S2/10^(-F34)^2))*RTL)*(Ka_S1*10^(-F34)+2*Ka_S1*Ka_S2)/(10^(-F34)^2+Ka_S1*10^(-F34)+Ka_S1*Ka_S2)-Ntot-K_w/10^(-F34)-Profile!C34*(10^(-F34)+2*K_HSO4)/(10^(-F34)+K_HSO4))&gt;0,1,-1)*7/2^5</f>
        <v/>
      </c>
      <c r="H34" s="9">
        <f>G34+IF((10^(-G34)+Atot*(H_NH3*(1+K_NH3*10^(-G34)/K_w))*RTL/(1+(H_NH3*(1+K_NH3*10^(-G34)/K_w))*RTL)*(K_NH3*10^(-G34)/K_w)/(1+K_NH3*10^(-G34)/K_w)-Profile!B34*(H_SO2*(1+Ka_S1/10^(-G34)+Ka_S1*Ka_S2/10^(-G34)^2))*RTL/(1+(H_SO2*(1+Ka_S1/10^(-G34)+Ka_S1*Ka_S2/10^(-G34)^2))*RTL)*(Ka_S1*10^(-G34)+2*Ka_S1*Ka_S2)/(10^(-G34)^2+Ka_S1*10^(-G34)+Ka_S1*Ka_S2)-Ntot-K_w/10^(-G34)-Profile!C34*(10^(-G34)+2*K_HSO4)/(10^(-G34)+K_HSO4))&gt;0,1,-1)*7/2^6</f>
        <v/>
      </c>
      <c r="I34" s="9">
        <f>H34+IF((10^(-H34)+Atot*(H_NH3*(1+K_NH3*10^(-H34)/K_w))*RTL/(1+(H_NH3*(1+K_NH3*10^(-H34)/K_w))*RTL)*(K_NH3*10^(-H34)/K_w)/(1+K_NH3*10^(-H34)/K_w)-Profile!B34*(H_SO2*(1+Ka_S1/10^(-H34)+Ka_S1*Ka_S2/10^(-H34)^2))*RTL/(1+(H_SO2*(1+Ka_S1/10^(-H34)+Ka_S1*Ka_S2/10^(-H34)^2))*RTL)*(Ka_S1*10^(-H34)+2*Ka_S1*Ka_S2)/(10^(-H34)^2+Ka_S1*10^(-H34)+Ka_S1*Ka_S2)-Ntot-K_w/10^(-H34)-Profile!C34*(10^(-H34)+2*K_HSO4)/(10^(-H34)+K_HSO4))&gt;0,1,-1)*7/2^7</f>
        <v/>
      </c>
      <c r="J34" s="9">
        <f>I34+IF((10^(-I34)+Atot*(H_NH3*(1+K_NH3*10^(-I34)/K_w))*RTL/(1+(H_NH3*(1+K_NH3*10^(-I34)/K_w))*RTL)*(K_NH3*10^(-I34)/K_w)/(1+K_NH3*10^(-I34)/K_w)-Profile!B34*(H_SO2*(1+Ka_S1/10^(-I34)+Ka_S1*Ka_S2/10^(-I34)^2))*RTL/(1+(H_SO2*(1+Ka_S1/10^(-I34)+Ka_S1*Ka_S2/10^(-I34)^2))*RTL)*(Ka_S1*10^(-I34)+2*Ka_S1*Ka_S2)/(10^(-I34)^2+Ka_S1*10^(-I34)+Ka_S1*Ka_S2)-Ntot-K_w/10^(-I34)-Profile!C34*(10^(-I34)+2*K_HSO4)/(10^(-I34)+K_HSO4))&gt;0,1,-1)*7/2^8</f>
        <v/>
      </c>
      <c r="K34" s="9">
        <f>J34+IF((10^(-J34)+Atot*(H_NH3*(1+K_NH3*10^(-J34)/K_w))*RTL/(1+(H_NH3*(1+K_NH3*10^(-J34)/K_w))*RTL)*(K_NH3*10^(-J34)/K_w)/(1+K_NH3*10^(-J34)/K_w)-Profile!B34*(H_SO2*(1+Ka_S1/10^(-J34)+Ka_S1*Ka_S2/10^(-J34)^2))*RTL/(1+(H_SO2*(1+Ka_S1/10^(-J34)+Ka_S1*Ka_S2/10^(-J34)^2))*RTL)*(Ka_S1*10^(-J34)+2*Ka_S1*Ka_S2)/(10^(-J34)^2+Ka_S1*10^(-J34)+Ka_S1*Ka_S2)-Ntot-K_w/10^(-J34)-Profile!C34*(10^(-J34)+2*K_HSO4)/(10^(-J34)+K_HSO4))&gt;0,1,-1)*7/2^9</f>
        <v/>
      </c>
      <c r="L34" s="9">
        <f>K34+IF((10^(-K34)+Atot*(H_NH3*(1+K_NH3*10^(-K34)/K_w))*RTL/(1+(H_NH3*(1+K_NH3*10^(-K34)/K_w))*RTL)*(K_NH3*10^(-K34)/K_w)/(1+K_NH3*10^(-K34)/K_w)-Profile!B34*(H_SO2*(1+Ka_S1/10^(-K34)+Ka_S1*Ka_S2/10^(-K34)^2))*RTL/(1+(H_SO2*(1+Ka_S1/10^(-K34)+Ka_S1*Ka_S2/10^(-K34)^2))*RTL)*(Ka_S1*10^(-K34)+2*Ka_S1*Ka_S2)/(10^(-K34)^2+Ka_S1*10^(-K34)+Ka_S1*Ka_S2)-Ntot-K_w/10^(-K34)-Profile!C34*(10^(-K34)+2*K_HSO4)/(10^(-K34)+K_HSO4))&gt;0,1,-1)*7/2^10</f>
        <v/>
      </c>
      <c r="M34" s="9">
        <f>L34+IF((10^(-L34)+Atot*(H_NH3*(1+K_NH3*10^(-L34)/K_w))*RTL/(1+(H_NH3*(1+K_NH3*10^(-L34)/K_w))*RTL)*(K_NH3*10^(-L34)/K_w)/(1+K_NH3*10^(-L34)/K_w)-Profile!B34*(H_SO2*(1+Ka_S1/10^(-L34)+Ka_S1*Ka_S2/10^(-L34)^2))*RTL/(1+(H_SO2*(1+Ka_S1/10^(-L34)+Ka_S1*Ka_S2/10^(-L34)^2))*RTL)*(Ka_S1*10^(-L34)+2*Ka_S1*Ka_S2)/(10^(-L34)^2+Ka_S1*10^(-L34)+Ka_S1*Ka_S2)-Ntot-K_w/10^(-L34)-Profile!C34*(10^(-L34)+2*K_HSO4)/(10^(-L34)+K_HSO4))&gt;0,1,-1)*7/2^11</f>
        <v/>
      </c>
      <c r="N34" s="9">
        <f>M34+IF((10^(-M34)+Atot*(H_NH3*(1+K_NH3*10^(-M34)/K_w))*RTL/(1+(H_NH3*(1+K_NH3*10^(-M34)/K_w))*RTL)*(K_NH3*10^(-M34)/K_w)/(1+K_NH3*10^(-M34)/K_w)-Profile!B34*(H_SO2*(1+Ka_S1/10^(-M34)+Ka_S1*Ka_S2/10^(-M34)^2))*RTL/(1+(H_SO2*(1+Ka_S1/10^(-M34)+Ka_S1*Ka_S2/10^(-M34)^2))*RTL)*(Ka_S1*10^(-M34)+2*Ka_S1*Ka_S2)/(10^(-M34)^2+Ka_S1*10^(-M34)+Ka_S1*Ka_S2)-Ntot-K_w/10^(-M34)-Profile!C34*(10^(-M34)+2*K_HSO4)/(10^(-M34)+K_HSO4))&gt;0,1,-1)*7/2^12</f>
        <v/>
      </c>
      <c r="O34" s="9">
        <f>N34+IF((10^(-N34)+Atot*(H_NH3*(1+K_NH3*10^(-N34)/K_w))*RTL/(1+(H_NH3*(1+K_NH3*10^(-N34)/K_w))*RTL)*(K_NH3*10^(-N34)/K_w)/(1+K_NH3*10^(-N34)/K_w)-Profile!B34*(H_SO2*(1+Ka_S1/10^(-N34)+Ka_S1*Ka_S2/10^(-N34)^2))*RTL/(1+(H_SO2*(1+Ka_S1/10^(-N34)+Ka_S1*Ka_S2/10^(-N34)^2))*RTL)*(Ka_S1*10^(-N34)+2*Ka_S1*Ka_S2)/(10^(-N34)^2+Ka_S1*10^(-N34)+Ka_S1*Ka_S2)-Ntot-K_w/10^(-N34)-Profile!C34*(10^(-N34)+2*K_HSO4)/(10^(-N34)+K_HSO4))&gt;0,1,-1)*7/2^13</f>
        <v/>
      </c>
      <c r="P34" s="9">
        <f>O34+IF((10^(-O34)+Atot*(H_NH3*(1+K_NH3*10^(-O34)/K_w))*RTL/(1+(H_NH3*(1+K_NH3*10^(-O34)/K_w))*RTL)*(K_NH3*10^(-O34)/K_w)/(1+K_NH3*10^(-O34)/K_w)-Profile!B34*(H_SO2*(1+Ka_S1/10^(-O34)+Ka_S1*Ka_S2/10^(-O34)^2))*RTL/(1+(H_SO2*(1+Ka_S1/10^(-O34)+Ka_S1*Ka_S2/10^(-O34)^2))*RTL)*(Ka_S1*10^(-O34)+2*Ka_S1*Ka_S2)/(10^(-O34)^2+Ka_S1*10^(-O34)+Ka_S1*Ka_S2)-Ntot-K_w/10^(-O34)-Profile!C34*(10^(-O34)+2*K_HSO4)/(10^(-O34)+K_HSO4))&gt;0,1,-1)*7/2^14</f>
        <v/>
      </c>
      <c r="Q34" s="9">
        <f>P34+IF((10^(-P34)+Atot*(H_NH3*(1+K_NH3*10^(-P34)/K_w))*RTL/(1+(H_NH3*(1+K_NH3*10^(-P34)/K_w))*RTL)*(K_NH3*10^(-P34)/K_w)/(1+K_NH3*10^(-P34)/K_w)-Profile!B34*(H_SO2*(1+Ka_S1/10^(-P34)+Ka_S1*Ka_S2/10^(-P34)^2))*RTL/(1+(H_SO2*(1+Ka_S1/10^(-P34)+Ka_S1*Ka_S2/10^(-P34)^2))*RTL)*(Ka_S1*10^(-P34)+2*Ka_S1*Ka_S2)/(10^(-P34)^2+Ka_S1*10^(-P34)+Ka_S1*Ka_S2)-Ntot-K_w/10^(-P34)-Profile!C34*(10^(-P34)+2*K_HSO4)/(10^(-P34)+K_HSO4))&gt;0,1,-1)*7/2^15</f>
        <v/>
      </c>
      <c r="R34" s="9">
        <f>Q34+IF((10^(-Q34)+Atot*(H_NH3*(1+K_NH3*10^(-Q34)/K_w))*RTL/(1+(H_NH3*(1+K_NH3*10^(-Q34)/K_w))*RTL)*(K_NH3*10^(-Q34)/K_w)/(1+K_NH3*10^(-Q34)/K_w)-Profile!B34*(H_SO2*(1+Ka_S1/10^(-Q34)+Ka_S1*Ka_S2/10^(-Q34)^2))*RTL/(1+(H_SO2*(1+Ka_S1/10^(-Q34)+Ka_S1*Ka_S2/10^(-Q34)^2))*RTL)*(Ka_S1*10^(-Q34)+2*Ka_S1*Ka_S2)/(10^(-Q34)^2+Ka_S1*10^(-Q34)+Ka_S1*Ka_S2)-Ntot-K_w/10^(-Q34)-Profile!C34*(10^(-Q34)+2*K_HSO4)/(10^(-Q34)+K_HSO4))&gt;0,1,-1)*7/2^16</f>
        <v/>
      </c>
      <c r="S34" s="9">
        <f>R34+IF((10^(-R34)+Atot*(H_NH3*(1+K_NH3*10^(-R34)/K_w))*RTL/(1+(H_NH3*(1+K_NH3*10^(-R34)/K_w))*RTL)*(K_NH3*10^(-R34)/K_w)/(1+K_NH3*10^(-R34)/K_w)-Profile!B34*(H_SO2*(1+Ka_S1/10^(-R34)+Ka_S1*Ka_S2/10^(-R34)^2))*RTL/(1+(H_SO2*(1+Ka_S1/10^(-R34)+Ka_S1*Ka_S2/10^(-R34)^2))*RTL)*(Ka_S1*10^(-R34)+2*Ka_S1*Ka_S2)/(10^(-R34)^2+Ka_S1*10^(-R34)+Ka_S1*Ka_S2)-Ntot-K_w/10^(-R34)-Profile!C34*(10^(-R34)+2*K_HSO4)/(10^(-R34)+K_HSO4))&gt;0,1,-1)*7/2^17</f>
        <v/>
      </c>
      <c r="T34" s="9">
        <f>S34+IF((10^(-S34)+Atot*(H_NH3*(1+K_NH3*10^(-S34)/K_w))*RTL/(1+(H_NH3*(1+K_NH3*10^(-S34)/K_w))*RTL)*(K_NH3*10^(-S34)/K_w)/(1+K_NH3*10^(-S34)/K_w)-Profile!B34*(H_SO2*(1+Ka_S1/10^(-S34)+Ka_S1*Ka_S2/10^(-S34)^2))*RTL/(1+(H_SO2*(1+Ka_S1/10^(-S34)+Ka_S1*Ka_S2/10^(-S34)^2))*RTL)*(Ka_S1*10^(-S34)+2*Ka_S1*Ka_S2)/(10^(-S34)^2+Ka_S1*10^(-S34)+Ka_S1*Ka_S2)-Ntot-K_w/10^(-S34)-Profile!C34*(10^(-S34)+2*K_HSO4)/(10^(-S34)+K_HSO4))&gt;0,1,-1)*7/2^18</f>
        <v/>
      </c>
      <c r="U34" s="9">
        <f>T34+IF((10^(-T34)+Atot*(H_NH3*(1+K_NH3*10^(-T34)/K_w))*RTL/(1+(H_NH3*(1+K_NH3*10^(-T34)/K_w))*RTL)*(K_NH3*10^(-T34)/K_w)/(1+K_NH3*10^(-T34)/K_w)-Profile!B34*(H_SO2*(1+Ka_S1/10^(-T34)+Ka_S1*Ka_S2/10^(-T34)^2))*RTL/(1+(H_SO2*(1+Ka_S1/10^(-T34)+Ka_S1*Ka_S2/10^(-T34)^2))*RTL)*(Ka_S1*10^(-T34)+2*Ka_S1*Ka_S2)/(10^(-T34)^2+Ka_S1*10^(-T34)+Ka_S1*Ka_S2)-Ntot-K_w/10^(-T34)-Profile!C34*(10^(-T34)+2*K_HSO4)/(10^(-T34)+K_HSO4))&gt;0,1,-1)*7/2^19</f>
        <v/>
      </c>
      <c r="V34" s="9">
        <f>U34+IF((10^(-U34)+Atot*(H_NH3*(1+K_NH3*10^(-U34)/K_w))*RTL/(1+(H_NH3*(1+K_NH3*10^(-U34)/K_w))*RTL)*(K_NH3*10^(-U34)/K_w)/(1+K_NH3*10^(-U34)/K_w)-Profile!B34*(H_SO2*(1+Ka_S1/10^(-U34)+Ka_S1*Ka_S2/10^(-U34)^2))*RTL/(1+(H_SO2*(1+Ka_S1/10^(-U34)+Ka_S1*Ka_S2/10^(-U34)^2))*RTL)*(Ka_S1*10^(-U34)+2*Ka_S1*Ka_S2)/(10^(-U34)^2+Ka_S1*10^(-U34)+Ka_S1*Ka_S2)-Ntot-K_w/10^(-U34)-Profile!C34*(10^(-U34)+2*K_HSO4)/(10^(-U34)+K_HSO4))&gt;0,1,-1)*7/2^20</f>
        <v/>
      </c>
      <c r="W34" s="9">
        <f>V34+IF((10^(-V34)+Atot*(H_NH3*(1+K_NH3*10^(-V34)/K_w))*RTL/(1+(H_NH3*(1+K_NH3*10^(-V34)/K_w))*RTL)*(K_NH3*10^(-V34)/K_w)/(1+K_NH3*10^(-V34)/K_w)-Profile!B34*(H_SO2*(1+Ka_S1/10^(-V34)+Ka_S1*Ka_S2/10^(-V34)^2))*RTL/(1+(H_SO2*(1+Ka_S1/10^(-V34)+Ka_S1*Ka_S2/10^(-V34)^2))*RTL)*(Ka_S1*10^(-V34)+2*Ka_S1*Ka_S2)/(10^(-V34)^2+Ka_S1*10^(-V34)+Ka_S1*Ka_S2)-Ntot-K_w/10^(-V34)-Profile!C34*(10^(-V34)+2*K_HSO4)/(10^(-V34)+K_HSO4))&gt;0,1,-1)*7/2^21</f>
        <v/>
      </c>
      <c r="X34" s="9">
        <f>W34+IF((10^(-W34)+Atot*(H_NH3*(1+K_NH3*10^(-W34)/K_w))*RTL/(1+(H_NH3*(1+K_NH3*10^(-W34)/K_w))*RTL)*(K_NH3*10^(-W34)/K_w)/(1+K_NH3*10^(-W34)/K_w)-Profile!B34*(H_SO2*(1+Ka_S1/10^(-W34)+Ka_S1*Ka_S2/10^(-W34)^2))*RTL/(1+(H_SO2*(1+Ka_S1/10^(-W34)+Ka_S1*Ka_S2/10^(-W34)^2))*RTL)*(Ka_S1*10^(-W34)+2*Ka_S1*Ka_S2)/(10^(-W34)^2+Ka_S1*10^(-W34)+Ka_S1*Ka_S2)-Ntot-K_w/10^(-W34)-Profile!C34*(10^(-W34)+2*K_HSO4)/(10^(-W34)+K_HSO4))&gt;0,1,-1)*7/2^22</f>
        <v/>
      </c>
      <c r="Y34" s="9">
        <f>X34+IF((10^(-X34)+Atot*(H_NH3*(1+K_NH3*10^(-X34)/K_w))*RTL/(1+(H_NH3*(1+K_NH3*10^(-X34)/K_w))*RTL)*(K_NH3*10^(-X34)/K_w)/(1+K_NH3*10^(-X34)/K_w)-Profile!B34*(H_SO2*(1+Ka_S1/10^(-X34)+Ka_S1*Ka_S2/10^(-X34)^2))*RTL/(1+(H_SO2*(1+Ka_S1/10^(-X34)+Ka_S1*Ka_S2/10^(-X34)^2))*RTL)*(Ka_S1*10^(-X34)+2*Ka_S1*Ka_S2)/(10^(-X34)^2+Ka_S1*10^(-X34)+Ka_S1*Ka_S2)-Ntot-K_w/10^(-X34)-Profile!C34*(10^(-X34)+2*K_HSO4)/(10^(-X34)+K_HSO4))&gt;0,1,-1)*7/2^23</f>
        <v/>
      </c>
      <c r="Z34" s="9">
        <f>Y34+IF((10^(-Y34)+Atot*(H_NH3*(1+K_NH3*10^(-Y34)/K_w))*RTL/(1+(H_NH3*(1+K_NH3*10^(-Y34)/K_w))*RTL)*(K_NH3*10^(-Y34)/K_w)/(1+K_NH3*10^(-Y34)/K_w)-Profile!B34*(H_SO2*(1+Ka_S1/10^(-Y34)+Ka_S1*Ka_S2/10^(-Y34)^2))*RTL/(1+(H_SO2*(1+Ka_S1/10^(-Y34)+Ka_S1*Ka_S2/10^(-Y34)^2))*RTL)*(Ka_S1*10^(-Y34)+2*Ka_S1*Ka_S2)/(10^(-Y34)^2+Ka_S1*10^(-Y34)+Ka_S1*Ka_S2)-Ntot-K_w/10^(-Y34)-Profile!C34*(10^(-Y34)+2*K_HSO4)/(10^(-Y34)+K_HSO4))&gt;0,1,-1)*7/2^24</f>
        <v/>
      </c>
      <c r="AA34" s="9">
        <f>Z34+IF((10^(-Z34)+Atot*(H_NH3*(1+K_NH3*10^(-Z34)/K_w))*RTL/(1+(H_NH3*(1+K_NH3*10^(-Z34)/K_w))*RTL)*(K_NH3*10^(-Z34)/K_w)/(1+K_NH3*10^(-Z34)/K_w)-Profile!B34*(H_SO2*(1+Ka_S1/10^(-Z34)+Ka_S1*Ka_S2/10^(-Z34)^2))*RTL/(1+(H_SO2*(1+Ka_S1/10^(-Z34)+Ka_S1*Ka_S2/10^(-Z34)^2))*RTL)*(Ka_S1*10^(-Z34)+2*Ka_S1*Ka_S2)/(10^(-Z34)^2+Ka_S1*10^(-Z34)+Ka_S1*Ka_S2)-Ntot-K_w/10^(-Z34)-Profile!C34*(10^(-Z34)+2*K_HSO4)/(10^(-Z34)+K_HSO4))&gt;0,1,-1)*7/2^25</f>
        <v/>
      </c>
      <c r="AB34" s="9">
        <f>AA34+IF((10^(-AA34)+Atot*(H_NH3*(1+K_NH3*10^(-AA34)/K_w))*RTL/(1+(H_NH3*(1+K_NH3*10^(-AA34)/K_w))*RTL)*(K_NH3*10^(-AA34)/K_w)/(1+K_NH3*10^(-AA34)/K_w)-Profile!B34*(H_SO2*(1+Ka_S1/10^(-AA34)+Ka_S1*Ka_S2/10^(-AA34)^2))*RTL/(1+(H_SO2*(1+Ka_S1/10^(-AA34)+Ka_S1*Ka_S2/10^(-AA34)^2))*RTL)*(Ka_S1*10^(-AA34)+2*Ka_S1*Ka_S2)/(10^(-AA34)^2+Ka_S1*10^(-AA34)+Ka_S1*Ka_S2)-Ntot-K_w/10^(-AA34)-Profile!C34*(10^(-AA34)+2*K_HSO4)/(10^(-AA34)+K_HSO4))&gt;0,1,-1)*7/2^26</f>
        <v/>
      </c>
      <c r="AC34" s="9">
        <f>AB34+IF((10^(-AB34)+Atot*(H_NH3*(1+K_NH3*10^(-AB34)/K_w))*RTL/(1+(H_NH3*(1+K_NH3*10^(-AB34)/K_w))*RTL)*(K_NH3*10^(-AB34)/K_w)/(1+K_NH3*10^(-AB34)/K_w)-Profile!B34*(H_SO2*(1+Ka_S1/10^(-AB34)+Ka_S1*Ka_S2/10^(-AB34)^2))*RTL/(1+(H_SO2*(1+Ka_S1/10^(-AB34)+Ka_S1*Ka_S2/10^(-AB34)^2))*RTL)*(Ka_S1*10^(-AB34)+2*Ka_S1*Ka_S2)/(10^(-AB34)^2+Ka_S1*10^(-AB34)+Ka_S1*Ka_S2)-Ntot-K_w/10^(-AB34)-Profile!C34*(10^(-AB34)+2*K_HSO4)/(10^(-AB34)+K_HSO4))&gt;0,1,-1)*7/2^27</f>
        <v/>
      </c>
      <c r="AD34" s="9">
        <f>AC34+IF((10^(-AC34)+Atot*(H_NH3*(1+K_NH3*10^(-AC34)/K_w))*RTL/(1+(H_NH3*(1+K_NH3*10^(-AC34)/K_w))*RTL)*(K_NH3*10^(-AC34)/K_w)/(1+K_NH3*10^(-AC34)/K_w)-Profile!B34*(H_SO2*(1+Ka_S1/10^(-AC34)+Ka_S1*Ka_S2/10^(-AC34)^2))*RTL/(1+(H_SO2*(1+Ka_S1/10^(-AC34)+Ka_S1*Ka_S2/10^(-AC34)^2))*RTL)*(Ka_S1*10^(-AC34)+2*Ka_S1*Ka_S2)/(10^(-AC34)^2+Ka_S1*10^(-AC34)+Ka_S1*Ka_S2)-Ntot-K_w/10^(-AC34)-Profile!C34*(10^(-AC34)+2*K_HSO4)/(10^(-AC34)+K_HSO4))&gt;0,1,-1)*7/2^28</f>
        <v/>
      </c>
      <c r="AE34" s="9">
        <f>AD34+IF((10^(-AD34)+Atot*(H_NH3*(1+K_NH3*10^(-AD34)/K_w))*RTL/(1+(H_NH3*(1+K_NH3*10^(-AD34)/K_w))*RTL)*(K_NH3*10^(-AD34)/K_w)/(1+K_NH3*10^(-AD34)/K_w)-Profile!B34*(H_SO2*(1+Ka_S1/10^(-AD34)+Ka_S1*Ka_S2/10^(-AD34)^2))*RTL/(1+(H_SO2*(1+Ka_S1/10^(-AD34)+Ka_S1*Ka_S2/10^(-AD34)^2))*RTL)*(Ka_S1*10^(-AD34)+2*Ka_S1*Ka_S2)/(10^(-AD34)^2+Ka_S1*10^(-AD34)+Ka_S1*Ka_S2)-Ntot-K_w/10^(-AD34)-Profile!C34*(10^(-AD34)+2*K_HSO4)/(10^(-AD34)+K_HSO4))&gt;0,1,-1)*7/2^29</f>
        <v/>
      </c>
      <c r="AF34" s="9">
        <f>AE34+IF((10^(-AE34)+Atot*(H_NH3*(1+K_NH3*10^(-AE34)/K_w))*RTL/(1+(H_NH3*(1+K_NH3*10^(-AE34)/K_w))*RTL)*(K_NH3*10^(-AE34)/K_w)/(1+K_NH3*10^(-AE34)/K_w)-Profile!B34*(H_SO2*(1+Ka_S1/10^(-AE34)+Ka_S1*Ka_S2/10^(-AE34)^2))*RTL/(1+(H_SO2*(1+Ka_S1/10^(-AE34)+Ka_S1*Ka_S2/10^(-AE34)^2))*RTL)*(Ka_S1*10^(-AE34)+2*Ka_S1*Ka_S2)/(10^(-AE34)^2+Ka_S1*10^(-AE34)+Ka_S1*Ka_S2)-Ntot-K_w/10^(-AE34)-Profile!C34*(10^(-AE34)+2*K_HSO4)/(10^(-AE34)+K_HSO4))&gt;0,1,-1)*7/2^30</f>
        <v/>
      </c>
      <c r="AG34" s="9">
        <f>AF34+IF((10^(-AF34)+Atot*(H_NH3*(1+K_NH3*10^(-AF34)/K_w))*RTL/(1+(H_NH3*(1+K_NH3*10^(-AF34)/K_w))*RTL)*(K_NH3*10^(-AF34)/K_w)/(1+K_NH3*10^(-AF34)/K_w)-Profile!B34*(H_SO2*(1+Ka_S1/10^(-AF34)+Ka_S1*Ka_S2/10^(-AF34)^2))*RTL/(1+(H_SO2*(1+Ka_S1/10^(-AF34)+Ka_S1*Ka_S2/10^(-AF34)^2))*RTL)*(Ka_S1*10^(-AF34)+2*Ka_S1*Ka_S2)/(10^(-AF34)^2+Ka_S1*10^(-AF34)+Ka_S1*Ka_S2)-Ntot-K_w/10^(-AF34)-Profile!C34*(10^(-AF34)+2*K_HSO4)/(10^(-AF34)+K_HSO4))&gt;0,1,-1)*7/2^31</f>
        <v/>
      </c>
      <c r="AH34" s="9">
        <f>AG34+IF((10^(-AG34)+Atot*(H_NH3*(1+K_NH3*10^(-AG34)/K_w))*RTL/(1+(H_NH3*(1+K_NH3*10^(-AG34)/K_w))*RTL)*(K_NH3*10^(-AG34)/K_w)/(1+K_NH3*10^(-AG34)/K_w)-Profile!B34*(H_SO2*(1+Ka_S1/10^(-AG34)+Ka_S1*Ka_S2/10^(-AG34)^2))*RTL/(1+(H_SO2*(1+Ka_S1/10^(-AG34)+Ka_S1*Ka_S2/10^(-AG34)^2))*RTL)*(Ka_S1*10^(-AG34)+2*Ka_S1*Ka_S2)/(10^(-AG34)^2+Ka_S1*10^(-AG34)+Ka_S1*Ka_S2)-Ntot-K_w/10^(-AG34)-Profile!C34*(10^(-AG34)+2*K_HSO4)/(10^(-AG34)+K_HSO4))&gt;0,1,-1)*7/2^32</f>
        <v/>
      </c>
      <c r="AI34" s="9">
        <f>AH34+IF((10^(-AH34)+Atot*(H_NH3*(1+K_NH3*10^(-AH34)/K_w))*RTL/(1+(H_NH3*(1+K_NH3*10^(-AH34)/K_w))*RTL)*(K_NH3*10^(-AH34)/K_w)/(1+K_NH3*10^(-AH34)/K_w)-Profile!B34*(H_SO2*(1+Ka_S1/10^(-AH34)+Ka_S1*Ka_S2/10^(-AH34)^2))*RTL/(1+(H_SO2*(1+Ka_S1/10^(-AH34)+Ka_S1*Ka_S2/10^(-AH34)^2))*RTL)*(Ka_S1*10^(-AH34)+2*Ka_S1*Ka_S2)/(10^(-AH34)^2+Ka_S1*10^(-AH34)+Ka_S1*Ka_S2)-Ntot-K_w/10^(-AH34)-Profile!C34*(10^(-AH34)+2*K_HSO4)/(10^(-AH34)+K_HSO4))&gt;0,1,-1)*7/2^33</f>
        <v/>
      </c>
      <c r="AJ34" s="9">
        <f>AI34+IF((10^(-AI34)+Atot*(H_NH3*(1+K_NH3*10^(-AI34)/K_w))*RTL/(1+(H_NH3*(1+K_NH3*10^(-AI34)/K_w))*RTL)*(K_NH3*10^(-AI34)/K_w)/(1+K_NH3*10^(-AI34)/K_w)-Profile!B34*(H_SO2*(1+Ka_S1/10^(-AI34)+Ka_S1*Ka_S2/10^(-AI34)^2))*RTL/(1+(H_SO2*(1+Ka_S1/10^(-AI34)+Ka_S1*Ka_S2/10^(-AI34)^2))*RTL)*(Ka_S1*10^(-AI34)+2*Ka_S1*Ka_S2)/(10^(-AI34)^2+Ka_S1*10^(-AI34)+Ka_S1*Ka_S2)-Ntot-K_w/10^(-AI34)-Profile!C34*(10^(-AI34)+2*K_HSO4)/(10^(-AI34)+K_HSO4))&gt;0,1,-1)*7/2^34</f>
        <v/>
      </c>
      <c r="AK34" s="9">
        <f>AJ34+IF((10^(-AJ34)+Atot*(H_NH3*(1+K_NH3*10^(-AJ34)/K_w))*RTL/(1+(H_NH3*(1+K_NH3*10^(-AJ34)/K_w))*RTL)*(K_NH3*10^(-AJ34)/K_w)/(1+K_NH3*10^(-AJ34)/K_w)-Profile!B34*(H_SO2*(1+Ka_S1/10^(-AJ34)+Ka_S1*Ka_S2/10^(-AJ34)^2))*RTL/(1+(H_SO2*(1+Ka_S1/10^(-AJ34)+Ka_S1*Ka_S2/10^(-AJ34)^2))*RTL)*(Ka_S1*10^(-AJ34)+2*Ka_S1*Ka_S2)/(10^(-AJ34)^2+Ka_S1*10^(-AJ34)+Ka_S1*Ka_S2)-Ntot-K_w/10^(-AJ34)-Profile!C34*(10^(-AJ34)+2*K_HSO4)/(10^(-AJ34)+K_HSO4))&gt;0,1,-1)*7/2^35</f>
        <v/>
      </c>
      <c r="AL34" s="9">
        <f>AK34+IF((10^(-AK34)+Atot*(H_NH3*(1+K_NH3*10^(-AK34)/K_w))*RTL/(1+(H_NH3*(1+K_NH3*10^(-AK34)/K_w))*RTL)*(K_NH3*10^(-AK34)/K_w)/(1+K_NH3*10^(-AK34)/K_w)-Profile!B34*(H_SO2*(1+Ka_S1/10^(-AK34)+Ka_S1*Ka_S2/10^(-AK34)^2))*RTL/(1+(H_SO2*(1+Ka_S1/10^(-AK34)+Ka_S1*Ka_S2/10^(-AK34)^2))*RTL)*(Ka_S1*10^(-AK34)+2*Ka_S1*Ka_S2)/(10^(-AK34)^2+Ka_S1*10^(-AK34)+Ka_S1*Ka_S2)-Ntot-K_w/10^(-AK34)-Profile!C34*(10^(-AK34)+2*K_HSO4)/(10^(-AK34)+K_HSO4))&gt;0,1,-1)*7/2^36</f>
        <v/>
      </c>
    </row>
    <row r="35">
      <c r="A35">
        <f>Profile!A35</f>
        <v/>
      </c>
      <c r="B35" t="n">
        <v>7</v>
      </c>
      <c r="C35" s="9">
        <f>B35+IF((10^(-B35)+Atot*(H_NH3*(1+K_NH3*10^(-B35)/K_w))*RTL/(1+(H_NH3*(1+K_NH3*10^(-B35)/K_w))*RTL)*(K_NH3*10^(-B35)/K_w)/(1+K_NH3*10^(-B35)/K_w)-Profile!B35*(H_SO2*(1+Ka_S1/10^(-B35)+Ka_S1*Ka_S2/10^(-B35)^2))*RTL/(1+(H_SO2*(1+Ka_S1/10^(-B35)+Ka_S1*Ka_S2/10^(-B35)^2))*RTL)*(Ka_S1*10^(-B35)+2*Ka_S1*Ka_S2)/(10^(-B35)^2+Ka_S1*10^(-B35)+Ka_S1*Ka_S2)-Ntot-K_w/10^(-B35)-Profile!C35*(10^(-B35)+2*K_HSO4)/(10^(-B35)+K_HSO4))&gt;0,1,-1)*7/2^1</f>
        <v/>
      </c>
      <c r="D35" s="9">
        <f>C35+IF((10^(-C35)+Atot*(H_NH3*(1+K_NH3*10^(-C35)/K_w))*RTL/(1+(H_NH3*(1+K_NH3*10^(-C35)/K_w))*RTL)*(K_NH3*10^(-C35)/K_w)/(1+K_NH3*10^(-C35)/K_w)-Profile!B35*(H_SO2*(1+Ka_S1/10^(-C35)+Ka_S1*Ka_S2/10^(-C35)^2))*RTL/(1+(H_SO2*(1+Ka_S1/10^(-C35)+Ka_S1*Ka_S2/10^(-C35)^2))*RTL)*(Ka_S1*10^(-C35)+2*Ka_S1*Ka_S2)/(10^(-C35)^2+Ka_S1*10^(-C35)+Ka_S1*Ka_S2)-Ntot-K_w/10^(-C35)-Profile!C35*(10^(-C35)+2*K_HSO4)/(10^(-C35)+K_HSO4))&gt;0,1,-1)*7/2^2</f>
        <v/>
      </c>
      <c r="E35" s="9">
        <f>D35+IF((10^(-D35)+Atot*(H_NH3*(1+K_NH3*10^(-D35)/K_w))*RTL/(1+(H_NH3*(1+K_NH3*10^(-D35)/K_w))*RTL)*(K_NH3*10^(-D35)/K_w)/(1+K_NH3*10^(-D35)/K_w)-Profile!B35*(H_SO2*(1+Ka_S1/10^(-D35)+Ka_S1*Ka_S2/10^(-D35)^2))*RTL/(1+(H_SO2*(1+Ka_S1/10^(-D35)+Ka_S1*Ka_S2/10^(-D35)^2))*RTL)*(Ka_S1*10^(-D35)+2*Ka_S1*Ka_S2)/(10^(-D35)^2+Ka_S1*10^(-D35)+Ka_S1*Ka_S2)-Ntot-K_w/10^(-D35)-Profile!C35*(10^(-D35)+2*K_HSO4)/(10^(-D35)+K_HSO4))&gt;0,1,-1)*7/2^3</f>
        <v/>
      </c>
      <c r="F35" s="9">
        <f>E35+IF((10^(-E35)+Atot*(H_NH3*(1+K_NH3*10^(-E35)/K_w))*RTL/(1+(H_NH3*(1+K_NH3*10^(-E35)/K_w))*RTL)*(K_NH3*10^(-E35)/K_w)/(1+K_NH3*10^(-E35)/K_w)-Profile!B35*(H_SO2*(1+Ka_S1/10^(-E35)+Ka_S1*Ka_S2/10^(-E35)^2))*RTL/(1+(H_SO2*(1+Ka_S1/10^(-E35)+Ka_S1*Ka_S2/10^(-E35)^2))*RTL)*(Ka_S1*10^(-E35)+2*Ka_S1*Ka_S2)/(10^(-E35)^2+Ka_S1*10^(-E35)+Ka_S1*Ka_S2)-Ntot-K_w/10^(-E35)-Profile!C35*(10^(-E35)+2*K_HSO4)/(10^(-E35)+K_HSO4))&gt;0,1,-1)*7/2^4</f>
        <v/>
      </c>
      <c r="G35" s="9">
        <f>F35+IF((10^(-F35)+Atot*(H_NH3*(1+K_NH3*10^(-F35)/K_w))*RTL/(1+(H_NH3*(1+K_NH3*10^(-F35)/K_w))*RTL)*(K_NH3*10^(-F35)/K_w)/(1+K_NH3*10^(-F35)/K_w)-Profile!B35*(H_SO2*(1+Ka_S1/10^(-F35)+Ka_S1*Ka_S2/10^(-F35)^2))*RTL/(1+(H_SO2*(1+Ka_S1/10^(-F35)+Ka_S1*Ka_S2/10^(-F35)^2))*RTL)*(Ka_S1*10^(-F35)+2*Ka_S1*Ka_S2)/(10^(-F35)^2+Ka_S1*10^(-F35)+Ka_S1*Ka_S2)-Ntot-K_w/10^(-F35)-Profile!C35*(10^(-F35)+2*K_HSO4)/(10^(-F35)+K_HSO4))&gt;0,1,-1)*7/2^5</f>
        <v/>
      </c>
      <c r="H35" s="9">
        <f>G35+IF((10^(-G35)+Atot*(H_NH3*(1+K_NH3*10^(-G35)/K_w))*RTL/(1+(H_NH3*(1+K_NH3*10^(-G35)/K_w))*RTL)*(K_NH3*10^(-G35)/K_w)/(1+K_NH3*10^(-G35)/K_w)-Profile!B35*(H_SO2*(1+Ka_S1/10^(-G35)+Ka_S1*Ka_S2/10^(-G35)^2))*RTL/(1+(H_SO2*(1+Ka_S1/10^(-G35)+Ka_S1*Ka_S2/10^(-G35)^2))*RTL)*(Ka_S1*10^(-G35)+2*Ka_S1*Ka_S2)/(10^(-G35)^2+Ka_S1*10^(-G35)+Ka_S1*Ka_S2)-Ntot-K_w/10^(-G35)-Profile!C35*(10^(-G35)+2*K_HSO4)/(10^(-G35)+K_HSO4))&gt;0,1,-1)*7/2^6</f>
        <v/>
      </c>
      <c r="I35" s="9">
        <f>H35+IF((10^(-H35)+Atot*(H_NH3*(1+K_NH3*10^(-H35)/K_w))*RTL/(1+(H_NH3*(1+K_NH3*10^(-H35)/K_w))*RTL)*(K_NH3*10^(-H35)/K_w)/(1+K_NH3*10^(-H35)/K_w)-Profile!B35*(H_SO2*(1+Ka_S1/10^(-H35)+Ka_S1*Ka_S2/10^(-H35)^2))*RTL/(1+(H_SO2*(1+Ka_S1/10^(-H35)+Ka_S1*Ka_S2/10^(-H35)^2))*RTL)*(Ka_S1*10^(-H35)+2*Ka_S1*Ka_S2)/(10^(-H35)^2+Ka_S1*10^(-H35)+Ka_S1*Ka_S2)-Ntot-K_w/10^(-H35)-Profile!C35*(10^(-H35)+2*K_HSO4)/(10^(-H35)+K_HSO4))&gt;0,1,-1)*7/2^7</f>
        <v/>
      </c>
      <c r="J35" s="9">
        <f>I35+IF((10^(-I35)+Atot*(H_NH3*(1+K_NH3*10^(-I35)/K_w))*RTL/(1+(H_NH3*(1+K_NH3*10^(-I35)/K_w))*RTL)*(K_NH3*10^(-I35)/K_w)/(1+K_NH3*10^(-I35)/K_w)-Profile!B35*(H_SO2*(1+Ka_S1/10^(-I35)+Ka_S1*Ka_S2/10^(-I35)^2))*RTL/(1+(H_SO2*(1+Ka_S1/10^(-I35)+Ka_S1*Ka_S2/10^(-I35)^2))*RTL)*(Ka_S1*10^(-I35)+2*Ka_S1*Ka_S2)/(10^(-I35)^2+Ka_S1*10^(-I35)+Ka_S1*Ka_S2)-Ntot-K_w/10^(-I35)-Profile!C35*(10^(-I35)+2*K_HSO4)/(10^(-I35)+K_HSO4))&gt;0,1,-1)*7/2^8</f>
        <v/>
      </c>
      <c r="K35" s="9">
        <f>J35+IF((10^(-J35)+Atot*(H_NH3*(1+K_NH3*10^(-J35)/K_w))*RTL/(1+(H_NH3*(1+K_NH3*10^(-J35)/K_w))*RTL)*(K_NH3*10^(-J35)/K_w)/(1+K_NH3*10^(-J35)/K_w)-Profile!B35*(H_SO2*(1+Ka_S1/10^(-J35)+Ka_S1*Ka_S2/10^(-J35)^2))*RTL/(1+(H_SO2*(1+Ka_S1/10^(-J35)+Ka_S1*Ka_S2/10^(-J35)^2))*RTL)*(Ka_S1*10^(-J35)+2*Ka_S1*Ka_S2)/(10^(-J35)^2+Ka_S1*10^(-J35)+Ka_S1*Ka_S2)-Ntot-K_w/10^(-J35)-Profile!C35*(10^(-J35)+2*K_HSO4)/(10^(-J35)+K_HSO4))&gt;0,1,-1)*7/2^9</f>
        <v/>
      </c>
      <c r="L35" s="9">
        <f>K35+IF((10^(-K35)+Atot*(H_NH3*(1+K_NH3*10^(-K35)/K_w))*RTL/(1+(H_NH3*(1+K_NH3*10^(-K35)/K_w))*RTL)*(K_NH3*10^(-K35)/K_w)/(1+K_NH3*10^(-K35)/K_w)-Profile!B35*(H_SO2*(1+Ka_S1/10^(-K35)+Ka_S1*Ka_S2/10^(-K35)^2))*RTL/(1+(H_SO2*(1+Ka_S1/10^(-K35)+Ka_S1*Ka_S2/10^(-K35)^2))*RTL)*(Ka_S1*10^(-K35)+2*Ka_S1*Ka_S2)/(10^(-K35)^2+Ka_S1*10^(-K35)+Ka_S1*Ka_S2)-Ntot-K_w/10^(-K35)-Profile!C35*(10^(-K35)+2*K_HSO4)/(10^(-K35)+K_HSO4))&gt;0,1,-1)*7/2^10</f>
        <v/>
      </c>
      <c r="M35" s="9">
        <f>L35+IF((10^(-L35)+Atot*(H_NH3*(1+K_NH3*10^(-L35)/K_w))*RTL/(1+(H_NH3*(1+K_NH3*10^(-L35)/K_w))*RTL)*(K_NH3*10^(-L35)/K_w)/(1+K_NH3*10^(-L35)/K_w)-Profile!B35*(H_SO2*(1+Ka_S1/10^(-L35)+Ka_S1*Ka_S2/10^(-L35)^2))*RTL/(1+(H_SO2*(1+Ka_S1/10^(-L35)+Ka_S1*Ka_S2/10^(-L35)^2))*RTL)*(Ka_S1*10^(-L35)+2*Ka_S1*Ka_S2)/(10^(-L35)^2+Ka_S1*10^(-L35)+Ka_S1*Ka_S2)-Ntot-K_w/10^(-L35)-Profile!C35*(10^(-L35)+2*K_HSO4)/(10^(-L35)+K_HSO4))&gt;0,1,-1)*7/2^11</f>
        <v/>
      </c>
      <c r="N35" s="9">
        <f>M35+IF((10^(-M35)+Atot*(H_NH3*(1+K_NH3*10^(-M35)/K_w))*RTL/(1+(H_NH3*(1+K_NH3*10^(-M35)/K_w))*RTL)*(K_NH3*10^(-M35)/K_w)/(1+K_NH3*10^(-M35)/K_w)-Profile!B35*(H_SO2*(1+Ka_S1/10^(-M35)+Ka_S1*Ka_S2/10^(-M35)^2))*RTL/(1+(H_SO2*(1+Ka_S1/10^(-M35)+Ka_S1*Ka_S2/10^(-M35)^2))*RTL)*(Ka_S1*10^(-M35)+2*Ka_S1*Ka_S2)/(10^(-M35)^2+Ka_S1*10^(-M35)+Ka_S1*Ka_S2)-Ntot-K_w/10^(-M35)-Profile!C35*(10^(-M35)+2*K_HSO4)/(10^(-M35)+K_HSO4))&gt;0,1,-1)*7/2^12</f>
        <v/>
      </c>
      <c r="O35" s="9">
        <f>N35+IF((10^(-N35)+Atot*(H_NH3*(1+K_NH3*10^(-N35)/K_w))*RTL/(1+(H_NH3*(1+K_NH3*10^(-N35)/K_w))*RTL)*(K_NH3*10^(-N35)/K_w)/(1+K_NH3*10^(-N35)/K_w)-Profile!B35*(H_SO2*(1+Ka_S1/10^(-N35)+Ka_S1*Ka_S2/10^(-N35)^2))*RTL/(1+(H_SO2*(1+Ka_S1/10^(-N35)+Ka_S1*Ka_S2/10^(-N35)^2))*RTL)*(Ka_S1*10^(-N35)+2*Ka_S1*Ka_S2)/(10^(-N35)^2+Ka_S1*10^(-N35)+Ka_S1*Ka_S2)-Ntot-K_w/10^(-N35)-Profile!C35*(10^(-N35)+2*K_HSO4)/(10^(-N35)+K_HSO4))&gt;0,1,-1)*7/2^13</f>
        <v/>
      </c>
      <c r="P35" s="9">
        <f>O35+IF((10^(-O35)+Atot*(H_NH3*(1+K_NH3*10^(-O35)/K_w))*RTL/(1+(H_NH3*(1+K_NH3*10^(-O35)/K_w))*RTL)*(K_NH3*10^(-O35)/K_w)/(1+K_NH3*10^(-O35)/K_w)-Profile!B35*(H_SO2*(1+Ka_S1/10^(-O35)+Ka_S1*Ka_S2/10^(-O35)^2))*RTL/(1+(H_SO2*(1+Ka_S1/10^(-O35)+Ka_S1*Ka_S2/10^(-O35)^2))*RTL)*(Ka_S1*10^(-O35)+2*Ka_S1*Ka_S2)/(10^(-O35)^2+Ka_S1*10^(-O35)+Ka_S1*Ka_S2)-Ntot-K_w/10^(-O35)-Profile!C35*(10^(-O35)+2*K_HSO4)/(10^(-O35)+K_HSO4))&gt;0,1,-1)*7/2^14</f>
        <v/>
      </c>
      <c r="Q35" s="9">
        <f>P35+IF((10^(-P35)+Atot*(H_NH3*(1+K_NH3*10^(-P35)/K_w))*RTL/(1+(H_NH3*(1+K_NH3*10^(-P35)/K_w))*RTL)*(K_NH3*10^(-P35)/K_w)/(1+K_NH3*10^(-P35)/K_w)-Profile!B35*(H_SO2*(1+Ka_S1/10^(-P35)+Ka_S1*Ka_S2/10^(-P35)^2))*RTL/(1+(H_SO2*(1+Ka_S1/10^(-P35)+Ka_S1*Ka_S2/10^(-P35)^2))*RTL)*(Ka_S1*10^(-P35)+2*Ka_S1*Ka_S2)/(10^(-P35)^2+Ka_S1*10^(-P35)+Ka_S1*Ka_S2)-Ntot-K_w/10^(-P35)-Profile!C35*(10^(-P35)+2*K_HSO4)/(10^(-P35)+K_HSO4))&gt;0,1,-1)*7/2^15</f>
        <v/>
      </c>
      <c r="R35" s="9">
        <f>Q35+IF((10^(-Q35)+Atot*(H_NH3*(1+K_NH3*10^(-Q35)/K_w))*RTL/(1+(H_NH3*(1+K_NH3*10^(-Q35)/K_w))*RTL)*(K_NH3*10^(-Q35)/K_w)/(1+K_NH3*10^(-Q35)/K_w)-Profile!B35*(H_SO2*(1+Ka_S1/10^(-Q35)+Ka_S1*Ka_S2/10^(-Q35)^2))*RTL/(1+(H_SO2*(1+Ka_S1/10^(-Q35)+Ka_S1*Ka_S2/10^(-Q35)^2))*RTL)*(Ka_S1*10^(-Q35)+2*Ka_S1*Ka_S2)/(10^(-Q35)^2+Ka_S1*10^(-Q35)+Ka_S1*Ka_S2)-Ntot-K_w/10^(-Q35)-Profile!C35*(10^(-Q35)+2*K_HSO4)/(10^(-Q35)+K_HSO4))&gt;0,1,-1)*7/2^16</f>
        <v/>
      </c>
      <c r="S35" s="9">
        <f>R35+IF((10^(-R35)+Atot*(H_NH3*(1+K_NH3*10^(-R35)/K_w))*RTL/(1+(H_NH3*(1+K_NH3*10^(-R35)/K_w))*RTL)*(K_NH3*10^(-R35)/K_w)/(1+K_NH3*10^(-R35)/K_w)-Profile!B35*(H_SO2*(1+Ka_S1/10^(-R35)+Ka_S1*Ka_S2/10^(-R35)^2))*RTL/(1+(H_SO2*(1+Ka_S1/10^(-R35)+Ka_S1*Ka_S2/10^(-R35)^2))*RTL)*(Ka_S1*10^(-R35)+2*Ka_S1*Ka_S2)/(10^(-R35)^2+Ka_S1*10^(-R35)+Ka_S1*Ka_S2)-Ntot-K_w/10^(-R35)-Profile!C35*(10^(-R35)+2*K_HSO4)/(10^(-R35)+K_HSO4))&gt;0,1,-1)*7/2^17</f>
        <v/>
      </c>
      <c r="T35" s="9">
        <f>S35+IF((10^(-S35)+Atot*(H_NH3*(1+K_NH3*10^(-S35)/K_w))*RTL/(1+(H_NH3*(1+K_NH3*10^(-S35)/K_w))*RTL)*(K_NH3*10^(-S35)/K_w)/(1+K_NH3*10^(-S35)/K_w)-Profile!B35*(H_SO2*(1+Ka_S1/10^(-S35)+Ka_S1*Ka_S2/10^(-S35)^2))*RTL/(1+(H_SO2*(1+Ka_S1/10^(-S35)+Ka_S1*Ka_S2/10^(-S35)^2))*RTL)*(Ka_S1*10^(-S35)+2*Ka_S1*Ka_S2)/(10^(-S35)^2+Ka_S1*10^(-S35)+Ka_S1*Ka_S2)-Ntot-K_w/10^(-S35)-Profile!C35*(10^(-S35)+2*K_HSO4)/(10^(-S35)+K_HSO4))&gt;0,1,-1)*7/2^18</f>
        <v/>
      </c>
      <c r="U35" s="9">
        <f>T35+IF((10^(-T35)+Atot*(H_NH3*(1+K_NH3*10^(-T35)/K_w))*RTL/(1+(H_NH3*(1+K_NH3*10^(-T35)/K_w))*RTL)*(K_NH3*10^(-T35)/K_w)/(1+K_NH3*10^(-T35)/K_w)-Profile!B35*(H_SO2*(1+Ka_S1/10^(-T35)+Ka_S1*Ka_S2/10^(-T35)^2))*RTL/(1+(H_SO2*(1+Ka_S1/10^(-T35)+Ka_S1*Ka_S2/10^(-T35)^2))*RTL)*(Ka_S1*10^(-T35)+2*Ka_S1*Ka_S2)/(10^(-T35)^2+Ka_S1*10^(-T35)+Ka_S1*Ka_S2)-Ntot-K_w/10^(-T35)-Profile!C35*(10^(-T35)+2*K_HSO4)/(10^(-T35)+K_HSO4))&gt;0,1,-1)*7/2^19</f>
        <v/>
      </c>
      <c r="V35" s="9">
        <f>U35+IF((10^(-U35)+Atot*(H_NH3*(1+K_NH3*10^(-U35)/K_w))*RTL/(1+(H_NH3*(1+K_NH3*10^(-U35)/K_w))*RTL)*(K_NH3*10^(-U35)/K_w)/(1+K_NH3*10^(-U35)/K_w)-Profile!B35*(H_SO2*(1+Ka_S1/10^(-U35)+Ka_S1*Ka_S2/10^(-U35)^2))*RTL/(1+(H_SO2*(1+Ka_S1/10^(-U35)+Ka_S1*Ka_S2/10^(-U35)^2))*RTL)*(Ka_S1*10^(-U35)+2*Ka_S1*Ka_S2)/(10^(-U35)^2+Ka_S1*10^(-U35)+Ka_S1*Ka_S2)-Ntot-K_w/10^(-U35)-Profile!C35*(10^(-U35)+2*K_HSO4)/(10^(-U35)+K_HSO4))&gt;0,1,-1)*7/2^20</f>
        <v/>
      </c>
      <c r="W35" s="9">
        <f>V35+IF((10^(-V35)+Atot*(H_NH3*(1+K_NH3*10^(-V35)/K_w))*RTL/(1+(H_NH3*(1+K_NH3*10^(-V35)/K_w))*RTL)*(K_NH3*10^(-V35)/K_w)/(1+K_NH3*10^(-V35)/K_w)-Profile!B35*(H_SO2*(1+Ka_S1/10^(-V35)+Ka_S1*Ka_S2/10^(-V35)^2))*RTL/(1+(H_SO2*(1+Ka_S1/10^(-V35)+Ka_S1*Ka_S2/10^(-V35)^2))*RTL)*(Ka_S1*10^(-V35)+2*Ka_S1*Ka_S2)/(10^(-V35)^2+Ka_S1*10^(-V35)+Ka_S1*Ka_S2)-Ntot-K_w/10^(-V35)-Profile!C35*(10^(-V35)+2*K_HSO4)/(10^(-V35)+K_HSO4))&gt;0,1,-1)*7/2^21</f>
        <v/>
      </c>
      <c r="X35" s="9">
        <f>W35+IF((10^(-W35)+Atot*(H_NH3*(1+K_NH3*10^(-W35)/K_w))*RTL/(1+(H_NH3*(1+K_NH3*10^(-W35)/K_w))*RTL)*(K_NH3*10^(-W35)/K_w)/(1+K_NH3*10^(-W35)/K_w)-Profile!B35*(H_SO2*(1+Ka_S1/10^(-W35)+Ka_S1*Ka_S2/10^(-W35)^2))*RTL/(1+(H_SO2*(1+Ka_S1/10^(-W35)+Ka_S1*Ka_S2/10^(-W35)^2))*RTL)*(Ka_S1*10^(-W35)+2*Ka_S1*Ka_S2)/(10^(-W35)^2+Ka_S1*10^(-W35)+Ka_S1*Ka_S2)-Ntot-K_w/10^(-W35)-Profile!C35*(10^(-W35)+2*K_HSO4)/(10^(-W35)+K_HSO4))&gt;0,1,-1)*7/2^22</f>
        <v/>
      </c>
      <c r="Y35" s="9">
        <f>X35+IF((10^(-X35)+Atot*(H_NH3*(1+K_NH3*10^(-X35)/K_w))*RTL/(1+(H_NH3*(1+K_NH3*10^(-X35)/K_w))*RTL)*(K_NH3*10^(-X35)/K_w)/(1+K_NH3*10^(-X35)/K_w)-Profile!B35*(H_SO2*(1+Ka_S1/10^(-X35)+Ka_S1*Ka_S2/10^(-X35)^2))*RTL/(1+(H_SO2*(1+Ka_S1/10^(-X35)+Ka_S1*Ka_S2/10^(-X35)^2))*RTL)*(Ka_S1*10^(-X35)+2*Ka_S1*Ka_S2)/(10^(-X35)^2+Ka_S1*10^(-X35)+Ka_S1*Ka_S2)-Ntot-K_w/10^(-X35)-Profile!C35*(10^(-X35)+2*K_HSO4)/(10^(-X35)+K_HSO4))&gt;0,1,-1)*7/2^23</f>
        <v/>
      </c>
      <c r="Z35" s="9">
        <f>Y35+IF((10^(-Y35)+Atot*(H_NH3*(1+K_NH3*10^(-Y35)/K_w))*RTL/(1+(H_NH3*(1+K_NH3*10^(-Y35)/K_w))*RTL)*(K_NH3*10^(-Y35)/K_w)/(1+K_NH3*10^(-Y35)/K_w)-Profile!B35*(H_SO2*(1+Ka_S1/10^(-Y35)+Ka_S1*Ka_S2/10^(-Y35)^2))*RTL/(1+(H_SO2*(1+Ka_S1/10^(-Y35)+Ka_S1*Ka_S2/10^(-Y35)^2))*RTL)*(Ka_S1*10^(-Y35)+2*Ka_S1*Ka_S2)/(10^(-Y35)^2+Ka_S1*10^(-Y35)+Ka_S1*Ka_S2)-Ntot-K_w/10^(-Y35)-Profile!C35*(10^(-Y35)+2*K_HSO4)/(10^(-Y35)+K_HSO4))&gt;0,1,-1)*7/2^24</f>
        <v/>
      </c>
      <c r="AA35" s="9">
        <f>Z35+IF((10^(-Z35)+Atot*(H_NH3*(1+K_NH3*10^(-Z35)/K_w))*RTL/(1+(H_NH3*(1+K_NH3*10^(-Z35)/K_w))*RTL)*(K_NH3*10^(-Z35)/K_w)/(1+K_NH3*10^(-Z35)/K_w)-Profile!B35*(H_SO2*(1+Ka_S1/10^(-Z35)+Ka_S1*Ka_S2/10^(-Z35)^2))*RTL/(1+(H_SO2*(1+Ka_S1/10^(-Z35)+Ka_S1*Ka_S2/10^(-Z35)^2))*RTL)*(Ka_S1*10^(-Z35)+2*Ka_S1*Ka_S2)/(10^(-Z35)^2+Ka_S1*10^(-Z35)+Ka_S1*Ka_S2)-Ntot-K_w/10^(-Z35)-Profile!C35*(10^(-Z35)+2*K_HSO4)/(10^(-Z35)+K_HSO4))&gt;0,1,-1)*7/2^25</f>
        <v/>
      </c>
      <c r="AB35" s="9">
        <f>AA35+IF((10^(-AA35)+Atot*(H_NH3*(1+K_NH3*10^(-AA35)/K_w))*RTL/(1+(H_NH3*(1+K_NH3*10^(-AA35)/K_w))*RTL)*(K_NH3*10^(-AA35)/K_w)/(1+K_NH3*10^(-AA35)/K_w)-Profile!B35*(H_SO2*(1+Ka_S1/10^(-AA35)+Ka_S1*Ka_S2/10^(-AA35)^2))*RTL/(1+(H_SO2*(1+Ka_S1/10^(-AA35)+Ka_S1*Ka_S2/10^(-AA35)^2))*RTL)*(Ka_S1*10^(-AA35)+2*Ka_S1*Ka_S2)/(10^(-AA35)^2+Ka_S1*10^(-AA35)+Ka_S1*Ka_S2)-Ntot-K_w/10^(-AA35)-Profile!C35*(10^(-AA35)+2*K_HSO4)/(10^(-AA35)+K_HSO4))&gt;0,1,-1)*7/2^26</f>
        <v/>
      </c>
      <c r="AC35" s="9">
        <f>AB35+IF((10^(-AB35)+Atot*(H_NH3*(1+K_NH3*10^(-AB35)/K_w))*RTL/(1+(H_NH3*(1+K_NH3*10^(-AB35)/K_w))*RTL)*(K_NH3*10^(-AB35)/K_w)/(1+K_NH3*10^(-AB35)/K_w)-Profile!B35*(H_SO2*(1+Ka_S1/10^(-AB35)+Ka_S1*Ka_S2/10^(-AB35)^2))*RTL/(1+(H_SO2*(1+Ka_S1/10^(-AB35)+Ka_S1*Ka_S2/10^(-AB35)^2))*RTL)*(Ka_S1*10^(-AB35)+2*Ka_S1*Ka_S2)/(10^(-AB35)^2+Ka_S1*10^(-AB35)+Ka_S1*Ka_S2)-Ntot-K_w/10^(-AB35)-Profile!C35*(10^(-AB35)+2*K_HSO4)/(10^(-AB35)+K_HSO4))&gt;0,1,-1)*7/2^27</f>
        <v/>
      </c>
      <c r="AD35" s="9">
        <f>AC35+IF((10^(-AC35)+Atot*(H_NH3*(1+K_NH3*10^(-AC35)/K_w))*RTL/(1+(H_NH3*(1+K_NH3*10^(-AC35)/K_w))*RTL)*(K_NH3*10^(-AC35)/K_w)/(1+K_NH3*10^(-AC35)/K_w)-Profile!B35*(H_SO2*(1+Ka_S1/10^(-AC35)+Ka_S1*Ka_S2/10^(-AC35)^2))*RTL/(1+(H_SO2*(1+Ka_S1/10^(-AC35)+Ka_S1*Ka_S2/10^(-AC35)^2))*RTL)*(Ka_S1*10^(-AC35)+2*Ka_S1*Ka_S2)/(10^(-AC35)^2+Ka_S1*10^(-AC35)+Ka_S1*Ka_S2)-Ntot-K_w/10^(-AC35)-Profile!C35*(10^(-AC35)+2*K_HSO4)/(10^(-AC35)+K_HSO4))&gt;0,1,-1)*7/2^28</f>
        <v/>
      </c>
      <c r="AE35" s="9">
        <f>AD35+IF((10^(-AD35)+Atot*(H_NH3*(1+K_NH3*10^(-AD35)/K_w))*RTL/(1+(H_NH3*(1+K_NH3*10^(-AD35)/K_w))*RTL)*(K_NH3*10^(-AD35)/K_w)/(1+K_NH3*10^(-AD35)/K_w)-Profile!B35*(H_SO2*(1+Ka_S1/10^(-AD35)+Ka_S1*Ka_S2/10^(-AD35)^2))*RTL/(1+(H_SO2*(1+Ka_S1/10^(-AD35)+Ka_S1*Ka_S2/10^(-AD35)^2))*RTL)*(Ka_S1*10^(-AD35)+2*Ka_S1*Ka_S2)/(10^(-AD35)^2+Ka_S1*10^(-AD35)+Ka_S1*Ka_S2)-Ntot-K_w/10^(-AD35)-Profile!C35*(10^(-AD35)+2*K_HSO4)/(10^(-AD35)+K_HSO4))&gt;0,1,-1)*7/2^29</f>
        <v/>
      </c>
      <c r="AF35" s="9">
        <f>AE35+IF((10^(-AE35)+Atot*(H_NH3*(1+K_NH3*10^(-AE35)/K_w))*RTL/(1+(H_NH3*(1+K_NH3*10^(-AE35)/K_w))*RTL)*(K_NH3*10^(-AE35)/K_w)/(1+K_NH3*10^(-AE35)/K_w)-Profile!B35*(H_SO2*(1+Ka_S1/10^(-AE35)+Ka_S1*Ka_S2/10^(-AE35)^2))*RTL/(1+(H_SO2*(1+Ka_S1/10^(-AE35)+Ka_S1*Ka_S2/10^(-AE35)^2))*RTL)*(Ka_S1*10^(-AE35)+2*Ka_S1*Ka_S2)/(10^(-AE35)^2+Ka_S1*10^(-AE35)+Ka_S1*Ka_S2)-Ntot-K_w/10^(-AE35)-Profile!C35*(10^(-AE35)+2*K_HSO4)/(10^(-AE35)+K_HSO4))&gt;0,1,-1)*7/2^30</f>
        <v/>
      </c>
      <c r="AG35" s="9">
        <f>AF35+IF((10^(-AF35)+Atot*(H_NH3*(1+K_NH3*10^(-AF35)/K_w))*RTL/(1+(H_NH3*(1+K_NH3*10^(-AF35)/K_w))*RTL)*(K_NH3*10^(-AF35)/K_w)/(1+K_NH3*10^(-AF35)/K_w)-Profile!B35*(H_SO2*(1+Ka_S1/10^(-AF35)+Ka_S1*Ka_S2/10^(-AF35)^2))*RTL/(1+(H_SO2*(1+Ka_S1/10^(-AF35)+Ka_S1*Ka_S2/10^(-AF35)^2))*RTL)*(Ka_S1*10^(-AF35)+2*Ka_S1*Ka_S2)/(10^(-AF35)^2+Ka_S1*10^(-AF35)+Ka_S1*Ka_S2)-Ntot-K_w/10^(-AF35)-Profile!C35*(10^(-AF35)+2*K_HSO4)/(10^(-AF35)+K_HSO4))&gt;0,1,-1)*7/2^31</f>
        <v/>
      </c>
      <c r="AH35" s="9">
        <f>AG35+IF((10^(-AG35)+Atot*(H_NH3*(1+K_NH3*10^(-AG35)/K_w))*RTL/(1+(H_NH3*(1+K_NH3*10^(-AG35)/K_w))*RTL)*(K_NH3*10^(-AG35)/K_w)/(1+K_NH3*10^(-AG35)/K_w)-Profile!B35*(H_SO2*(1+Ka_S1/10^(-AG35)+Ka_S1*Ka_S2/10^(-AG35)^2))*RTL/(1+(H_SO2*(1+Ka_S1/10^(-AG35)+Ka_S1*Ka_S2/10^(-AG35)^2))*RTL)*(Ka_S1*10^(-AG35)+2*Ka_S1*Ka_S2)/(10^(-AG35)^2+Ka_S1*10^(-AG35)+Ka_S1*Ka_S2)-Ntot-K_w/10^(-AG35)-Profile!C35*(10^(-AG35)+2*K_HSO4)/(10^(-AG35)+K_HSO4))&gt;0,1,-1)*7/2^32</f>
        <v/>
      </c>
      <c r="AI35" s="9">
        <f>AH35+IF((10^(-AH35)+Atot*(H_NH3*(1+K_NH3*10^(-AH35)/K_w))*RTL/(1+(H_NH3*(1+K_NH3*10^(-AH35)/K_w))*RTL)*(K_NH3*10^(-AH35)/K_w)/(1+K_NH3*10^(-AH35)/K_w)-Profile!B35*(H_SO2*(1+Ka_S1/10^(-AH35)+Ka_S1*Ka_S2/10^(-AH35)^2))*RTL/(1+(H_SO2*(1+Ka_S1/10^(-AH35)+Ka_S1*Ka_S2/10^(-AH35)^2))*RTL)*(Ka_S1*10^(-AH35)+2*Ka_S1*Ka_S2)/(10^(-AH35)^2+Ka_S1*10^(-AH35)+Ka_S1*Ka_S2)-Ntot-K_w/10^(-AH35)-Profile!C35*(10^(-AH35)+2*K_HSO4)/(10^(-AH35)+K_HSO4))&gt;0,1,-1)*7/2^33</f>
        <v/>
      </c>
      <c r="AJ35" s="9">
        <f>AI35+IF((10^(-AI35)+Atot*(H_NH3*(1+K_NH3*10^(-AI35)/K_w))*RTL/(1+(H_NH3*(1+K_NH3*10^(-AI35)/K_w))*RTL)*(K_NH3*10^(-AI35)/K_w)/(1+K_NH3*10^(-AI35)/K_w)-Profile!B35*(H_SO2*(1+Ka_S1/10^(-AI35)+Ka_S1*Ka_S2/10^(-AI35)^2))*RTL/(1+(H_SO2*(1+Ka_S1/10^(-AI35)+Ka_S1*Ka_S2/10^(-AI35)^2))*RTL)*(Ka_S1*10^(-AI35)+2*Ka_S1*Ka_S2)/(10^(-AI35)^2+Ka_S1*10^(-AI35)+Ka_S1*Ka_S2)-Ntot-K_w/10^(-AI35)-Profile!C35*(10^(-AI35)+2*K_HSO4)/(10^(-AI35)+K_HSO4))&gt;0,1,-1)*7/2^34</f>
        <v/>
      </c>
      <c r="AK35" s="9">
        <f>AJ35+IF((10^(-AJ35)+Atot*(H_NH3*(1+K_NH3*10^(-AJ35)/K_w))*RTL/(1+(H_NH3*(1+K_NH3*10^(-AJ35)/K_w))*RTL)*(K_NH3*10^(-AJ35)/K_w)/(1+K_NH3*10^(-AJ35)/K_w)-Profile!B35*(H_SO2*(1+Ka_S1/10^(-AJ35)+Ka_S1*Ka_S2/10^(-AJ35)^2))*RTL/(1+(H_SO2*(1+Ka_S1/10^(-AJ35)+Ka_S1*Ka_S2/10^(-AJ35)^2))*RTL)*(Ka_S1*10^(-AJ35)+2*Ka_S1*Ka_S2)/(10^(-AJ35)^2+Ka_S1*10^(-AJ35)+Ka_S1*Ka_S2)-Ntot-K_w/10^(-AJ35)-Profile!C35*(10^(-AJ35)+2*K_HSO4)/(10^(-AJ35)+K_HSO4))&gt;0,1,-1)*7/2^35</f>
        <v/>
      </c>
      <c r="AL35" s="9">
        <f>AK35+IF((10^(-AK35)+Atot*(H_NH3*(1+K_NH3*10^(-AK35)/K_w))*RTL/(1+(H_NH3*(1+K_NH3*10^(-AK35)/K_w))*RTL)*(K_NH3*10^(-AK35)/K_w)/(1+K_NH3*10^(-AK35)/K_w)-Profile!B35*(H_SO2*(1+Ka_S1/10^(-AK35)+Ka_S1*Ka_S2/10^(-AK35)^2))*RTL/(1+(H_SO2*(1+Ka_S1/10^(-AK35)+Ka_S1*Ka_S2/10^(-AK35)^2))*RTL)*(Ka_S1*10^(-AK35)+2*Ka_S1*Ka_S2)/(10^(-AK35)^2+Ka_S1*10^(-AK35)+Ka_S1*Ka_S2)-Ntot-K_w/10^(-AK35)-Profile!C35*(10^(-AK35)+2*K_HSO4)/(10^(-AK35)+K_HSO4))&gt;0,1,-1)*7/2^36</f>
        <v/>
      </c>
    </row>
    <row r="36">
      <c r="A36">
        <f>Profile!A36</f>
        <v/>
      </c>
      <c r="B36" t="n">
        <v>7</v>
      </c>
      <c r="C36" s="9">
        <f>B36+IF((10^(-B36)+Atot*(H_NH3*(1+K_NH3*10^(-B36)/K_w))*RTL/(1+(H_NH3*(1+K_NH3*10^(-B36)/K_w))*RTL)*(K_NH3*10^(-B36)/K_w)/(1+K_NH3*10^(-B36)/K_w)-Profile!B36*(H_SO2*(1+Ka_S1/10^(-B36)+Ka_S1*Ka_S2/10^(-B36)^2))*RTL/(1+(H_SO2*(1+Ka_S1/10^(-B36)+Ka_S1*Ka_S2/10^(-B36)^2))*RTL)*(Ka_S1*10^(-B36)+2*Ka_S1*Ka_S2)/(10^(-B36)^2+Ka_S1*10^(-B36)+Ka_S1*Ka_S2)-Ntot-K_w/10^(-B36)-Profile!C36*(10^(-B36)+2*K_HSO4)/(10^(-B36)+K_HSO4))&gt;0,1,-1)*7/2^1</f>
        <v/>
      </c>
      <c r="D36" s="9">
        <f>C36+IF((10^(-C36)+Atot*(H_NH3*(1+K_NH3*10^(-C36)/K_w))*RTL/(1+(H_NH3*(1+K_NH3*10^(-C36)/K_w))*RTL)*(K_NH3*10^(-C36)/K_w)/(1+K_NH3*10^(-C36)/K_w)-Profile!B36*(H_SO2*(1+Ka_S1/10^(-C36)+Ka_S1*Ka_S2/10^(-C36)^2))*RTL/(1+(H_SO2*(1+Ka_S1/10^(-C36)+Ka_S1*Ka_S2/10^(-C36)^2))*RTL)*(Ka_S1*10^(-C36)+2*Ka_S1*Ka_S2)/(10^(-C36)^2+Ka_S1*10^(-C36)+Ka_S1*Ka_S2)-Ntot-K_w/10^(-C36)-Profile!C36*(10^(-C36)+2*K_HSO4)/(10^(-C36)+K_HSO4))&gt;0,1,-1)*7/2^2</f>
        <v/>
      </c>
      <c r="E36" s="9">
        <f>D36+IF((10^(-D36)+Atot*(H_NH3*(1+K_NH3*10^(-D36)/K_w))*RTL/(1+(H_NH3*(1+K_NH3*10^(-D36)/K_w))*RTL)*(K_NH3*10^(-D36)/K_w)/(1+K_NH3*10^(-D36)/K_w)-Profile!B36*(H_SO2*(1+Ka_S1/10^(-D36)+Ka_S1*Ka_S2/10^(-D36)^2))*RTL/(1+(H_SO2*(1+Ka_S1/10^(-D36)+Ka_S1*Ka_S2/10^(-D36)^2))*RTL)*(Ka_S1*10^(-D36)+2*Ka_S1*Ka_S2)/(10^(-D36)^2+Ka_S1*10^(-D36)+Ka_S1*Ka_S2)-Ntot-K_w/10^(-D36)-Profile!C36*(10^(-D36)+2*K_HSO4)/(10^(-D36)+K_HSO4))&gt;0,1,-1)*7/2^3</f>
        <v/>
      </c>
      <c r="F36" s="9">
        <f>E36+IF((10^(-E36)+Atot*(H_NH3*(1+K_NH3*10^(-E36)/K_w))*RTL/(1+(H_NH3*(1+K_NH3*10^(-E36)/K_w))*RTL)*(K_NH3*10^(-E36)/K_w)/(1+K_NH3*10^(-E36)/K_w)-Profile!B36*(H_SO2*(1+Ka_S1/10^(-E36)+Ka_S1*Ka_S2/10^(-E36)^2))*RTL/(1+(H_SO2*(1+Ka_S1/10^(-E36)+Ka_S1*Ka_S2/10^(-E36)^2))*RTL)*(Ka_S1*10^(-E36)+2*Ka_S1*Ka_S2)/(10^(-E36)^2+Ka_S1*10^(-E36)+Ka_S1*Ka_S2)-Ntot-K_w/10^(-E36)-Profile!C36*(10^(-E36)+2*K_HSO4)/(10^(-E36)+K_HSO4))&gt;0,1,-1)*7/2^4</f>
        <v/>
      </c>
      <c r="G36" s="9">
        <f>F36+IF((10^(-F36)+Atot*(H_NH3*(1+K_NH3*10^(-F36)/K_w))*RTL/(1+(H_NH3*(1+K_NH3*10^(-F36)/K_w))*RTL)*(K_NH3*10^(-F36)/K_w)/(1+K_NH3*10^(-F36)/K_w)-Profile!B36*(H_SO2*(1+Ka_S1/10^(-F36)+Ka_S1*Ka_S2/10^(-F36)^2))*RTL/(1+(H_SO2*(1+Ka_S1/10^(-F36)+Ka_S1*Ka_S2/10^(-F36)^2))*RTL)*(Ka_S1*10^(-F36)+2*Ka_S1*Ka_S2)/(10^(-F36)^2+Ka_S1*10^(-F36)+Ka_S1*Ka_S2)-Ntot-K_w/10^(-F36)-Profile!C36*(10^(-F36)+2*K_HSO4)/(10^(-F36)+K_HSO4))&gt;0,1,-1)*7/2^5</f>
        <v/>
      </c>
      <c r="H36" s="9">
        <f>G36+IF((10^(-G36)+Atot*(H_NH3*(1+K_NH3*10^(-G36)/K_w))*RTL/(1+(H_NH3*(1+K_NH3*10^(-G36)/K_w))*RTL)*(K_NH3*10^(-G36)/K_w)/(1+K_NH3*10^(-G36)/K_w)-Profile!B36*(H_SO2*(1+Ka_S1/10^(-G36)+Ka_S1*Ka_S2/10^(-G36)^2))*RTL/(1+(H_SO2*(1+Ka_S1/10^(-G36)+Ka_S1*Ka_S2/10^(-G36)^2))*RTL)*(Ka_S1*10^(-G36)+2*Ka_S1*Ka_S2)/(10^(-G36)^2+Ka_S1*10^(-G36)+Ka_S1*Ka_S2)-Ntot-K_w/10^(-G36)-Profile!C36*(10^(-G36)+2*K_HSO4)/(10^(-G36)+K_HSO4))&gt;0,1,-1)*7/2^6</f>
        <v/>
      </c>
      <c r="I36" s="9">
        <f>H36+IF((10^(-H36)+Atot*(H_NH3*(1+K_NH3*10^(-H36)/K_w))*RTL/(1+(H_NH3*(1+K_NH3*10^(-H36)/K_w))*RTL)*(K_NH3*10^(-H36)/K_w)/(1+K_NH3*10^(-H36)/K_w)-Profile!B36*(H_SO2*(1+Ka_S1/10^(-H36)+Ka_S1*Ka_S2/10^(-H36)^2))*RTL/(1+(H_SO2*(1+Ka_S1/10^(-H36)+Ka_S1*Ka_S2/10^(-H36)^2))*RTL)*(Ka_S1*10^(-H36)+2*Ka_S1*Ka_S2)/(10^(-H36)^2+Ka_S1*10^(-H36)+Ka_S1*Ka_S2)-Ntot-K_w/10^(-H36)-Profile!C36*(10^(-H36)+2*K_HSO4)/(10^(-H36)+K_HSO4))&gt;0,1,-1)*7/2^7</f>
        <v/>
      </c>
      <c r="J36" s="9">
        <f>I36+IF((10^(-I36)+Atot*(H_NH3*(1+K_NH3*10^(-I36)/K_w))*RTL/(1+(H_NH3*(1+K_NH3*10^(-I36)/K_w))*RTL)*(K_NH3*10^(-I36)/K_w)/(1+K_NH3*10^(-I36)/K_w)-Profile!B36*(H_SO2*(1+Ka_S1/10^(-I36)+Ka_S1*Ka_S2/10^(-I36)^2))*RTL/(1+(H_SO2*(1+Ka_S1/10^(-I36)+Ka_S1*Ka_S2/10^(-I36)^2))*RTL)*(Ka_S1*10^(-I36)+2*Ka_S1*Ka_S2)/(10^(-I36)^2+Ka_S1*10^(-I36)+Ka_S1*Ka_S2)-Ntot-K_w/10^(-I36)-Profile!C36*(10^(-I36)+2*K_HSO4)/(10^(-I36)+K_HSO4))&gt;0,1,-1)*7/2^8</f>
        <v/>
      </c>
      <c r="K36" s="9">
        <f>J36+IF((10^(-J36)+Atot*(H_NH3*(1+K_NH3*10^(-J36)/K_w))*RTL/(1+(H_NH3*(1+K_NH3*10^(-J36)/K_w))*RTL)*(K_NH3*10^(-J36)/K_w)/(1+K_NH3*10^(-J36)/K_w)-Profile!B36*(H_SO2*(1+Ka_S1/10^(-J36)+Ka_S1*Ka_S2/10^(-J36)^2))*RTL/(1+(H_SO2*(1+Ka_S1/10^(-J36)+Ka_S1*Ka_S2/10^(-J36)^2))*RTL)*(Ka_S1*10^(-J36)+2*Ka_S1*Ka_S2)/(10^(-J36)^2+Ka_S1*10^(-J36)+Ka_S1*Ka_S2)-Ntot-K_w/10^(-J36)-Profile!C36*(10^(-J36)+2*K_HSO4)/(10^(-J36)+K_HSO4))&gt;0,1,-1)*7/2^9</f>
        <v/>
      </c>
      <c r="L36" s="9">
        <f>K36+IF((10^(-K36)+Atot*(H_NH3*(1+K_NH3*10^(-K36)/K_w))*RTL/(1+(H_NH3*(1+K_NH3*10^(-K36)/K_w))*RTL)*(K_NH3*10^(-K36)/K_w)/(1+K_NH3*10^(-K36)/K_w)-Profile!B36*(H_SO2*(1+Ka_S1/10^(-K36)+Ka_S1*Ka_S2/10^(-K36)^2))*RTL/(1+(H_SO2*(1+Ka_S1/10^(-K36)+Ka_S1*Ka_S2/10^(-K36)^2))*RTL)*(Ka_S1*10^(-K36)+2*Ka_S1*Ka_S2)/(10^(-K36)^2+Ka_S1*10^(-K36)+Ka_S1*Ka_S2)-Ntot-K_w/10^(-K36)-Profile!C36*(10^(-K36)+2*K_HSO4)/(10^(-K36)+K_HSO4))&gt;0,1,-1)*7/2^10</f>
        <v/>
      </c>
      <c r="M36" s="9">
        <f>L36+IF((10^(-L36)+Atot*(H_NH3*(1+K_NH3*10^(-L36)/K_w))*RTL/(1+(H_NH3*(1+K_NH3*10^(-L36)/K_w))*RTL)*(K_NH3*10^(-L36)/K_w)/(1+K_NH3*10^(-L36)/K_w)-Profile!B36*(H_SO2*(1+Ka_S1/10^(-L36)+Ka_S1*Ka_S2/10^(-L36)^2))*RTL/(1+(H_SO2*(1+Ka_S1/10^(-L36)+Ka_S1*Ka_S2/10^(-L36)^2))*RTL)*(Ka_S1*10^(-L36)+2*Ka_S1*Ka_S2)/(10^(-L36)^2+Ka_S1*10^(-L36)+Ka_S1*Ka_S2)-Ntot-K_w/10^(-L36)-Profile!C36*(10^(-L36)+2*K_HSO4)/(10^(-L36)+K_HSO4))&gt;0,1,-1)*7/2^11</f>
        <v/>
      </c>
      <c r="N36" s="9">
        <f>M36+IF((10^(-M36)+Atot*(H_NH3*(1+K_NH3*10^(-M36)/K_w))*RTL/(1+(H_NH3*(1+K_NH3*10^(-M36)/K_w))*RTL)*(K_NH3*10^(-M36)/K_w)/(1+K_NH3*10^(-M36)/K_w)-Profile!B36*(H_SO2*(1+Ka_S1/10^(-M36)+Ka_S1*Ka_S2/10^(-M36)^2))*RTL/(1+(H_SO2*(1+Ka_S1/10^(-M36)+Ka_S1*Ka_S2/10^(-M36)^2))*RTL)*(Ka_S1*10^(-M36)+2*Ka_S1*Ka_S2)/(10^(-M36)^2+Ka_S1*10^(-M36)+Ka_S1*Ka_S2)-Ntot-K_w/10^(-M36)-Profile!C36*(10^(-M36)+2*K_HSO4)/(10^(-M36)+K_HSO4))&gt;0,1,-1)*7/2^12</f>
        <v/>
      </c>
      <c r="O36" s="9">
        <f>N36+IF((10^(-N36)+Atot*(H_NH3*(1+K_NH3*10^(-N36)/K_w))*RTL/(1+(H_NH3*(1+K_NH3*10^(-N36)/K_w))*RTL)*(K_NH3*10^(-N36)/K_w)/(1+K_NH3*10^(-N36)/K_w)-Profile!B36*(H_SO2*(1+Ka_S1/10^(-N36)+Ka_S1*Ka_S2/10^(-N36)^2))*RTL/(1+(H_SO2*(1+Ka_S1/10^(-N36)+Ka_S1*Ka_S2/10^(-N36)^2))*RTL)*(Ka_S1*10^(-N36)+2*Ka_S1*Ka_S2)/(10^(-N36)^2+Ka_S1*10^(-N36)+Ka_S1*Ka_S2)-Ntot-K_w/10^(-N36)-Profile!C36*(10^(-N36)+2*K_HSO4)/(10^(-N36)+K_HSO4))&gt;0,1,-1)*7/2^13</f>
        <v/>
      </c>
      <c r="P36" s="9">
        <f>O36+IF((10^(-O36)+Atot*(H_NH3*(1+K_NH3*10^(-O36)/K_w))*RTL/(1+(H_NH3*(1+K_NH3*10^(-O36)/K_w))*RTL)*(K_NH3*10^(-O36)/K_w)/(1+K_NH3*10^(-O36)/K_w)-Profile!B36*(H_SO2*(1+Ka_S1/10^(-O36)+Ka_S1*Ka_S2/10^(-O36)^2))*RTL/(1+(H_SO2*(1+Ka_S1/10^(-O36)+Ka_S1*Ka_S2/10^(-O36)^2))*RTL)*(Ka_S1*10^(-O36)+2*Ka_S1*Ka_S2)/(10^(-O36)^2+Ka_S1*10^(-O36)+Ka_S1*Ka_S2)-Ntot-K_w/10^(-O36)-Profile!C36*(10^(-O36)+2*K_HSO4)/(10^(-O36)+K_HSO4))&gt;0,1,-1)*7/2^14</f>
        <v/>
      </c>
      <c r="Q36" s="9">
        <f>P36+IF((10^(-P36)+Atot*(H_NH3*(1+K_NH3*10^(-P36)/K_w))*RTL/(1+(H_NH3*(1+K_NH3*10^(-P36)/K_w))*RTL)*(K_NH3*10^(-P36)/K_w)/(1+K_NH3*10^(-P36)/K_w)-Profile!B36*(H_SO2*(1+Ka_S1/10^(-P36)+Ka_S1*Ka_S2/10^(-P36)^2))*RTL/(1+(H_SO2*(1+Ka_S1/10^(-P36)+Ka_S1*Ka_S2/10^(-P36)^2))*RTL)*(Ka_S1*10^(-P36)+2*Ka_S1*Ka_S2)/(10^(-P36)^2+Ka_S1*10^(-P36)+Ka_S1*Ka_S2)-Ntot-K_w/10^(-P36)-Profile!C36*(10^(-P36)+2*K_HSO4)/(10^(-P36)+K_HSO4))&gt;0,1,-1)*7/2^15</f>
        <v/>
      </c>
      <c r="R36" s="9">
        <f>Q36+IF((10^(-Q36)+Atot*(H_NH3*(1+K_NH3*10^(-Q36)/K_w))*RTL/(1+(H_NH3*(1+K_NH3*10^(-Q36)/K_w))*RTL)*(K_NH3*10^(-Q36)/K_w)/(1+K_NH3*10^(-Q36)/K_w)-Profile!B36*(H_SO2*(1+Ka_S1/10^(-Q36)+Ka_S1*Ka_S2/10^(-Q36)^2))*RTL/(1+(H_SO2*(1+Ka_S1/10^(-Q36)+Ka_S1*Ka_S2/10^(-Q36)^2))*RTL)*(Ka_S1*10^(-Q36)+2*Ka_S1*Ka_S2)/(10^(-Q36)^2+Ka_S1*10^(-Q36)+Ka_S1*Ka_S2)-Ntot-K_w/10^(-Q36)-Profile!C36*(10^(-Q36)+2*K_HSO4)/(10^(-Q36)+K_HSO4))&gt;0,1,-1)*7/2^16</f>
        <v/>
      </c>
      <c r="S36" s="9">
        <f>R36+IF((10^(-R36)+Atot*(H_NH3*(1+K_NH3*10^(-R36)/K_w))*RTL/(1+(H_NH3*(1+K_NH3*10^(-R36)/K_w))*RTL)*(K_NH3*10^(-R36)/K_w)/(1+K_NH3*10^(-R36)/K_w)-Profile!B36*(H_SO2*(1+Ka_S1/10^(-R36)+Ka_S1*Ka_S2/10^(-R36)^2))*RTL/(1+(H_SO2*(1+Ka_S1/10^(-R36)+Ka_S1*Ka_S2/10^(-R36)^2))*RTL)*(Ka_S1*10^(-R36)+2*Ka_S1*Ka_S2)/(10^(-R36)^2+Ka_S1*10^(-R36)+Ka_S1*Ka_S2)-Ntot-K_w/10^(-R36)-Profile!C36*(10^(-R36)+2*K_HSO4)/(10^(-R36)+K_HSO4))&gt;0,1,-1)*7/2^17</f>
        <v/>
      </c>
      <c r="T36" s="9">
        <f>S36+IF((10^(-S36)+Atot*(H_NH3*(1+K_NH3*10^(-S36)/K_w))*RTL/(1+(H_NH3*(1+K_NH3*10^(-S36)/K_w))*RTL)*(K_NH3*10^(-S36)/K_w)/(1+K_NH3*10^(-S36)/K_w)-Profile!B36*(H_SO2*(1+Ka_S1/10^(-S36)+Ka_S1*Ka_S2/10^(-S36)^2))*RTL/(1+(H_SO2*(1+Ka_S1/10^(-S36)+Ka_S1*Ka_S2/10^(-S36)^2))*RTL)*(Ka_S1*10^(-S36)+2*Ka_S1*Ka_S2)/(10^(-S36)^2+Ka_S1*10^(-S36)+Ka_S1*Ka_S2)-Ntot-K_w/10^(-S36)-Profile!C36*(10^(-S36)+2*K_HSO4)/(10^(-S36)+K_HSO4))&gt;0,1,-1)*7/2^18</f>
        <v/>
      </c>
      <c r="U36" s="9">
        <f>T36+IF((10^(-T36)+Atot*(H_NH3*(1+K_NH3*10^(-T36)/K_w))*RTL/(1+(H_NH3*(1+K_NH3*10^(-T36)/K_w))*RTL)*(K_NH3*10^(-T36)/K_w)/(1+K_NH3*10^(-T36)/K_w)-Profile!B36*(H_SO2*(1+Ka_S1/10^(-T36)+Ka_S1*Ka_S2/10^(-T36)^2))*RTL/(1+(H_SO2*(1+Ka_S1/10^(-T36)+Ka_S1*Ka_S2/10^(-T36)^2))*RTL)*(Ka_S1*10^(-T36)+2*Ka_S1*Ka_S2)/(10^(-T36)^2+Ka_S1*10^(-T36)+Ka_S1*Ka_S2)-Ntot-K_w/10^(-T36)-Profile!C36*(10^(-T36)+2*K_HSO4)/(10^(-T36)+K_HSO4))&gt;0,1,-1)*7/2^19</f>
        <v/>
      </c>
      <c r="V36" s="9">
        <f>U36+IF((10^(-U36)+Atot*(H_NH3*(1+K_NH3*10^(-U36)/K_w))*RTL/(1+(H_NH3*(1+K_NH3*10^(-U36)/K_w))*RTL)*(K_NH3*10^(-U36)/K_w)/(1+K_NH3*10^(-U36)/K_w)-Profile!B36*(H_SO2*(1+Ka_S1/10^(-U36)+Ka_S1*Ka_S2/10^(-U36)^2))*RTL/(1+(H_SO2*(1+Ka_S1/10^(-U36)+Ka_S1*Ka_S2/10^(-U36)^2))*RTL)*(Ka_S1*10^(-U36)+2*Ka_S1*Ka_S2)/(10^(-U36)^2+Ka_S1*10^(-U36)+Ka_S1*Ka_S2)-Ntot-K_w/10^(-U36)-Profile!C36*(10^(-U36)+2*K_HSO4)/(10^(-U36)+K_HSO4))&gt;0,1,-1)*7/2^20</f>
        <v/>
      </c>
      <c r="W36" s="9">
        <f>V36+IF((10^(-V36)+Atot*(H_NH3*(1+K_NH3*10^(-V36)/K_w))*RTL/(1+(H_NH3*(1+K_NH3*10^(-V36)/K_w))*RTL)*(K_NH3*10^(-V36)/K_w)/(1+K_NH3*10^(-V36)/K_w)-Profile!B36*(H_SO2*(1+Ka_S1/10^(-V36)+Ka_S1*Ka_S2/10^(-V36)^2))*RTL/(1+(H_SO2*(1+Ka_S1/10^(-V36)+Ka_S1*Ka_S2/10^(-V36)^2))*RTL)*(Ka_S1*10^(-V36)+2*Ka_S1*Ka_S2)/(10^(-V36)^2+Ka_S1*10^(-V36)+Ka_S1*Ka_S2)-Ntot-K_w/10^(-V36)-Profile!C36*(10^(-V36)+2*K_HSO4)/(10^(-V36)+K_HSO4))&gt;0,1,-1)*7/2^21</f>
        <v/>
      </c>
      <c r="X36" s="9">
        <f>W36+IF((10^(-W36)+Atot*(H_NH3*(1+K_NH3*10^(-W36)/K_w))*RTL/(1+(H_NH3*(1+K_NH3*10^(-W36)/K_w))*RTL)*(K_NH3*10^(-W36)/K_w)/(1+K_NH3*10^(-W36)/K_w)-Profile!B36*(H_SO2*(1+Ka_S1/10^(-W36)+Ka_S1*Ka_S2/10^(-W36)^2))*RTL/(1+(H_SO2*(1+Ka_S1/10^(-W36)+Ka_S1*Ka_S2/10^(-W36)^2))*RTL)*(Ka_S1*10^(-W36)+2*Ka_S1*Ka_S2)/(10^(-W36)^2+Ka_S1*10^(-W36)+Ka_S1*Ka_S2)-Ntot-K_w/10^(-W36)-Profile!C36*(10^(-W36)+2*K_HSO4)/(10^(-W36)+K_HSO4))&gt;0,1,-1)*7/2^22</f>
        <v/>
      </c>
      <c r="Y36" s="9">
        <f>X36+IF((10^(-X36)+Atot*(H_NH3*(1+K_NH3*10^(-X36)/K_w))*RTL/(1+(H_NH3*(1+K_NH3*10^(-X36)/K_w))*RTL)*(K_NH3*10^(-X36)/K_w)/(1+K_NH3*10^(-X36)/K_w)-Profile!B36*(H_SO2*(1+Ka_S1/10^(-X36)+Ka_S1*Ka_S2/10^(-X36)^2))*RTL/(1+(H_SO2*(1+Ka_S1/10^(-X36)+Ka_S1*Ka_S2/10^(-X36)^2))*RTL)*(Ka_S1*10^(-X36)+2*Ka_S1*Ka_S2)/(10^(-X36)^2+Ka_S1*10^(-X36)+Ka_S1*Ka_S2)-Ntot-K_w/10^(-X36)-Profile!C36*(10^(-X36)+2*K_HSO4)/(10^(-X36)+K_HSO4))&gt;0,1,-1)*7/2^23</f>
        <v/>
      </c>
      <c r="Z36" s="9">
        <f>Y36+IF((10^(-Y36)+Atot*(H_NH3*(1+K_NH3*10^(-Y36)/K_w))*RTL/(1+(H_NH3*(1+K_NH3*10^(-Y36)/K_w))*RTL)*(K_NH3*10^(-Y36)/K_w)/(1+K_NH3*10^(-Y36)/K_w)-Profile!B36*(H_SO2*(1+Ka_S1/10^(-Y36)+Ka_S1*Ka_S2/10^(-Y36)^2))*RTL/(1+(H_SO2*(1+Ka_S1/10^(-Y36)+Ka_S1*Ka_S2/10^(-Y36)^2))*RTL)*(Ka_S1*10^(-Y36)+2*Ka_S1*Ka_S2)/(10^(-Y36)^2+Ka_S1*10^(-Y36)+Ka_S1*Ka_S2)-Ntot-K_w/10^(-Y36)-Profile!C36*(10^(-Y36)+2*K_HSO4)/(10^(-Y36)+K_HSO4))&gt;0,1,-1)*7/2^24</f>
        <v/>
      </c>
      <c r="AA36" s="9">
        <f>Z36+IF((10^(-Z36)+Atot*(H_NH3*(1+K_NH3*10^(-Z36)/K_w))*RTL/(1+(H_NH3*(1+K_NH3*10^(-Z36)/K_w))*RTL)*(K_NH3*10^(-Z36)/K_w)/(1+K_NH3*10^(-Z36)/K_w)-Profile!B36*(H_SO2*(1+Ka_S1/10^(-Z36)+Ka_S1*Ka_S2/10^(-Z36)^2))*RTL/(1+(H_SO2*(1+Ka_S1/10^(-Z36)+Ka_S1*Ka_S2/10^(-Z36)^2))*RTL)*(Ka_S1*10^(-Z36)+2*Ka_S1*Ka_S2)/(10^(-Z36)^2+Ka_S1*10^(-Z36)+Ka_S1*Ka_S2)-Ntot-K_w/10^(-Z36)-Profile!C36*(10^(-Z36)+2*K_HSO4)/(10^(-Z36)+K_HSO4))&gt;0,1,-1)*7/2^25</f>
        <v/>
      </c>
      <c r="AB36" s="9">
        <f>AA36+IF((10^(-AA36)+Atot*(H_NH3*(1+K_NH3*10^(-AA36)/K_w))*RTL/(1+(H_NH3*(1+K_NH3*10^(-AA36)/K_w))*RTL)*(K_NH3*10^(-AA36)/K_w)/(1+K_NH3*10^(-AA36)/K_w)-Profile!B36*(H_SO2*(1+Ka_S1/10^(-AA36)+Ka_S1*Ka_S2/10^(-AA36)^2))*RTL/(1+(H_SO2*(1+Ka_S1/10^(-AA36)+Ka_S1*Ka_S2/10^(-AA36)^2))*RTL)*(Ka_S1*10^(-AA36)+2*Ka_S1*Ka_S2)/(10^(-AA36)^2+Ka_S1*10^(-AA36)+Ka_S1*Ka_S2)-Ntot-K_w/10^(-AA36)-Profile!C36*(10^(-AA36)+2*K_HSO4)/(10^(-AA36)+K_HSO4))&gt;0,1,-1)*7/2^26</f>
        <v/>
      </c>
      <c r="AC36" s="9">
        <f>AB36+IF((10^(-AB36)+Atot*(H_NH3*(1+K_NH3*10^(-AB36)/K_w))*RTL/(1+(H_NH3*(1+K_NH3*10^(-AB36)/K_w))*RTL)*(K_NH3*10^(-AB36)/K_w)/(1+K_NH3*10^(-AB36)/K_w)-Profile!B36*(H_SO2*(1+Ka_S1/10^(-AB36)+Ka_S1*Ka_S2/10^(-AB36)^2))*RTL/(1+(H_SO2*(1+Ka_S1/10^(-AB36)+Ka_S1*Ka_S2/10^(-AB36)^2))*RTL)*(Ka_S1*10^(-AB36)+2*Ka_S1*Ka_S2)/(10^(-AB36)^2+Ka_S1*10^(-AB36)+Ka_S1*Ka_S2)-Ntot-K_w/10^(-AB36)-Profile!C36*(10^(-AB36)+2*K_HSO4)/(10^(-AB36)+K_HSO4))&gt;0,1,-1)*7/2^27</f>
        <v/>
      </c>
      <c r="AD36" s="9">
        <f>AC36+IF((10^(-AC36)+Atot*(H_NH3*(1+K_NH3*10^(-AC36)/K_w))*RTL/(1+(H_NH3*(1+K_NH3*10^(-AC36)/K_w))*RTL)*(K_NH3*10^(-AC36)/K_w)/(1+K_NH3*10^(-AC36)/K_w)-Profile!B36*(H_SO2*(1+Ka_S1/10^(-AC36)+Ka_S1*Ka_S2/10^(-AC36)^2))*RTL/(1+(H_SO2*(1+Ka_S1/10^(-AC36)+Ka_S1*Ka_S2/10^(-AC36)^2))*RTL)*(Ka_S1*10^(-AC36)+2*Ka_S1*Ka_S2)/(10^(-AC36)^2+Ka_S1*10^(-AC36)+Ka_S1*Ka_S2)-Ntot-K_w/10^(-AC36)-Profile!C36*(10^(-AC36)+2*K_HSO4)/(10^(-AC36)+K_HSO4))&gt;0,1,-1)*7/2^28</f>
        <v/>
      </c>
      <c r="AE36" s="9">
        <f>AD36+IF((10^(-AD36)+Atot*(H_NH3*(1+K_NH3*10^(-AD36)/K_w))*RTL/(1+(H_NH3*(1+K_NH3*10^(-AD36)/K_w))*RTL)*(K_NH3*10^(-AD36)/K_w)/(1+K_NH3*10^(-AD36)/K_w)-Profile!B36*(H_SO2*(1+Ka_S1/10^(-AD36)+Ka_S1*Ka_S2/10^(-AD36)^2))*RTL/(1+(H_SO2*(1+Ka_S1/10^(-AD36)+Ka_S1*Ka_S2/10^(-AD36)^2))*RTL)*(Ka_S1*10^(-AD36)+2*Ka_S1*Ka_S2)/(10^(-AD36)^2+Ka_S1*10^(-AD36)+Ka_S1*Ka_S2)-Ntot-K_w/10^(-AD36)-Profile!C36*(10^(-AD36)+2*K_HSO4)/(10^(-AD36)+K_HSO4))&gt;0,1,-1)*7/2^29</f>
        <v/>
      </c>
      <c r="AF36" s="9">
        <f>AE36+IF((10^(-AE36)+Atot*(H_NH3*(1+K_NH3*10^(-AE36)/K_w))*RTL/(1+(H_NH3*(1+K_NH3*10^(-AE36)/K_w))*RTL)*(K_NH3*10^(-AE36)/K_w)/(1+K_NH3*10^(-AE36)/K_w)-Profile!B36*(H_SO2*(1+Ka_S1/10^(-AE36)+Ka_S1*Ka_S2/10^(-AE36)^2))*RTL/(1+(H_SO2*(1+Ka_S1/10^(-AE36)+Ka_S1*Ka_S2/10^(-AE36)^2))*RTL)*(Ka_S1*10^(-AE36)+2*Ka_S1*Ka_S2)/(10^(-AE36)^2+Ka_S1*10^(-AE36)+Ka_S1*Ka_S2)-Ntot-K_w/10^(-AE36)-Profile!C36*(10^(-AE36)+2*K_HSO4)/(10^(-AE36)+K_HSO4))&gt;0,1,-1)*7/2^30</f>
        <v/>
      </c>
      <c r="AG36" s="9">
        <f>AF36+IF((10^(-AF36)+Atot*(H_NH3*(1+K_NH3*10^(-AF36)/K_w))*RTL/(1+(H_NH3*(1+K_NH3*10^(-AF36)/K_w))*RTL)*(K_NH3*10^(-AF36)/K_w)/(1+K_NH3*10^(-AF36)/K_w)-Profile!B36*(H_SO2*(1+Ka_S1/10^(-AF36)+Ka_S1*Ka_S2/10^(-AF36)^2))*RTL/(1+(H_SO2*(1+Ka_S1/10^(-AF36)+Ka_S1*Ka_S2/10^(-AF36)^2))*RTL)*(Ka_S1*10^(-AF36)+2*Ka_S1*Ka_S2)/(10^(-AF36)^2+Ka_S1*10^(-AF36)+Ka_S1*Ka_S2)-Ntot-K_w/10^(-AF36)-Profile!C36*(10^(-AF36)+2*K_HSO4)/(10^(-AF36)+K_HSO4))&gt;0,1,-1)*7/2^31</f>
        <v/>
      </c>
      <c r="AH36" s="9">
        <f>AG36+IF((10^(-AG36)+Atot*(H_NH3*(1+K_NH3*10^(-AG36)/K_w))*RTL/(1+(H_NH3*(1+K_NH3*10^(-AG36)/K_w))*RTL)*(K_NH3*10^(-AG36)/K_w)/(1+K_NH3*10^(-AG36)/K_w)-Profile!B36*(H_SO2*(1+Ka_S1/10^(-AG36)+Ka_S1*Ka_S2/10^(-AG36)^2))*RTL/(1+(H_SO2*(1+Ka_S1/10^(-AG36)+Ka_S1*Ka_S2/10^(-AG36)^2))*RTL)*(Ka_S1*10^(-AG36)+2*Ka_S1*Ka_S2)/(10^(-AG36)^2+Ka_S1*10^(-AG36)+Ka_S1*Ka_S2)-Ntot-K_w/10^(-AG36)-Profile!C36*(10^(-AG36)+2*K_HSO4)/(10^(-AG36)+K_HSO4))&gt;0,1,-1)*7/2^32</f>
        <v/>
      </c>
      <c r="AI36" s="9">
        <f>AH36+IF((10^(-AH36)+Atot*(H_NH3*(1+K_NH3*10^(-AH36)/K_w))*RTL/(1+(H_NH3*(1+K_NH3*10^(-AH36)/K_w))*RTL)*(K_NH3*10^(-AH36)/K_w)/(1+K_NH3*10^(-AH36)/K_w)-Profile!B36*(H_SO2*(1+Ka_S1/10^(-AH36)+Ka_S1*Ka_S2/10^(-AH36)^2))*RTL/(1+(H_SO2*(1+Ka_S1/10^(-AH36)+Ka_S1*Ka_S2/10^(-AH36)^2))*RTL)*(Ka_S1*10^(-AH36)+2*Ka_S1*Ka_S2)/(10^(-AH36)^2+Ka_S1*10^(-AH36)+Ka_S1*Ka_S2)-Ntot-K_w/10^(-AH36)-Profile!C36*(10^(-AH36)+2*K_HSO4)/(10^(-AH36)+K_HSO4))&gt;0,1,-1)*7/2^33</f>
        <v/>
      </c>
      <c r="AJ36" s="9">
        <f>AI36+IF((10^(-AI36)+Atot*(H_NH3*(1+K_NH3*10^(-AI36)/K_w))*RTL/(1+(H_NH3*(1+K_NH3*10^(-AI36)/K_w))*RTL)*(K_NH3*10^(-AI36)/K_w)/(1+K_NH3*10^(-AI36)/K_w)-Profile!B36*(H_SO2*(1+Ka_S1/10^(-AI36)+Ka_S1*Ka_S2/10^(-AI36)^2))*RTL/(1+(H_SO2*(1+Ka_S1/10^(-AI36)+Ka_S1*Ka_S2/10^(-AI36)^2))*RTL)*(Ka_S1*10^(-AI36)+2*Ka_S1*Ka_S2)/(10^(-AI36)^2+Ka_S1*10^(-AI36)+Ka_S1*Ka_S2)-Ntot-K_w/10^(-AI36)-Profile!C36*(10^(-AI36)+2*K_HSO4)/(10^(-AI36)+K_HSO4))&gt;0,1,-1)*7/2^34</f>
        <v/>
      </c>
      <c r="AK36" s="9">
        <f>AJ36+IF((10^(-AJ36)+Atot*(H_NH3*(1+K_NH3*10^(-AJ36)/K_w))*RTL/(1+(H_NH3*(1+K_NH3*10^(-AJ36)/K_w))*RTL)*(K_NH3*10^(-AJ36)/K_w)/(1+K_NH3*10^(-AJ36)/K_w)-Profile!B36*(H_SO2*(1+Ka_S1/10^(-AJ36)+Ka_S1*Ka_S2/10^(-AJ36)^2))*RTL/(1+(H_SO2*(1+Ka_S1/10^(-AJ36)+Ka_S1*Ka_S2/10^(-AJ36)^2))*RTL)*(Ka_S1*10^(-AJ36)+2*Ka_S1*Ka_S2)/(10^(-AJ36)^2+Ka_S1*10^(-AJ36)+Ka_S1*Ka_S2)-Ntot-K_w/10^(-AJ36)-Profile!C36*(10^(-AJ36)+2*K_HSO4)/(10^(-AJ36)+K_HSO4))&gt;0,1,-1)*7/2^35</f>
        <v/>
      </c>
      <c r="AL36" s="9">
        <f>AK36+IF((10^(-AK36)+Atot*(H_NH3*(1+K_NH3*10^(-AK36)/K_w))*RTL/(1+(H_NH3*(1+K_NH3*10^(-AK36)/K_w))*RTL)*(K_NH3*10^(-AK36)/K_w)/(1+K_NH3*10^(-AK36)/K_w)-Profile!B36*(H_SO2*(1+Ka_S1/10^(-AK36)+Ka_S1*Ka_S2/10^(-AK36)^2))*RTL/(1+(H_SO2*(1+Ka_S1/10^(-AK36)+Ka_S1*Ka_S2/10^(-AK36)^2))*RTL)*(Ka_S1*10^(-AK36)+2*Ka_S1*Ka_S2)/(10^(-AK36)^2+Ka_S1*10^(-AK36)+Ka_S1*Ka_S2)-Ntot-K_w/10^(-AK36)-Profile!C36*(10^(-AK36)+2*K_HSO4)/(10^(-AK36)+K_HSO4))&gt;0,1,-1)*7/2^36</f>
        <v/>
      </c>
    </row>
    <row r="37">
      <c r="A37">
        <f>Profile!A37</f>
        <v/>
      </c>
      <c r="B37" t="n">
        <v>7</v>
      </c>
      <c r="C37" s="9">
        <f>B37+IF((10^(-B37)+Atot*(H_NH3*(1+K_NH3*10^(-B37)/K_w))*RTL/(1+(H_NH3*(1+K_NH3*10^(-B37)/K_w))*RTL)*(K_NH3*10^(-B37)/K_w)/(1+K_NH3*10^(-B37)/K_w)-Profile!B37*(H_SO2*(1+Ka_S1/10^(-B37)+Ka_S1*Ka_S2/10^(-B37)^2))*RTL/(1+(H_SO2*(1+Ka_S1/10^(-B37)+Ka_S1*Ka_S2/10^(-B37)^2))*RTL)*(Ka_S1*10^(-B37)+2*Ka_S1*Ka_S2)/(10^(-B37)^2+Ka_S1*10^(-B37)+Ka_S1*Ka_S2)-Ntot-K_w/10^(-B37)-Profile!C37*(10^(-B37)+2*K_HSO4)/(10^(-B37)+K_HSO4))&gt;0,1,-1)*7/2^1</f>
        <v/>
      </c>
      <c r="D37" s="9">
        <f>C37+IF((10^(-C37)+Atot*(H_NH3*(1+K_NH3*10^(-C37)/K_w))*RTL/(1+(H_NH3*(1+K_NH3*10^(-C37)/K_w))*RTL)*(K_NH3*10^(-C37)/K_w)/(1+K_NH3*10^(-C37)/K_w)-Profile!B37*(H_SO2*(1+Ka_S1/10^(-C37)+Ka_S1*Ka_S2/10^(-C37)^2))*RTL/(1+(H_SO2*(1+Ka_S1/10^(-C37)+Ka_S1*Ka_S2/10^(-C37)^2))*RTL)*(Ka_S1*10^(-C37)+2*Ka_S1*Ka_S2)/(10^(-C37)^2+Ka_S1*10^(-C37)+Ka_S1*Ka_S2)-Ntot-K_w/10^(-C37)-Profile!C37*(10^(-C37)+2*K_HSO4)/(10^(-C37)+K_HSO4))&gt;0,1,-1)*7/2^2</f>
        <v/>
      </c>
      <c r="E37" s="9">
        <f>D37+IF((10^(-D37)+Atot*(H_NH3*(1+K_NH3*10^(-D37)/K_w))*RTL/(1+(H_NH3*(1+K_NH3*10^(-D37)/K_w))*RTL)*(K_NH3*10^(-D37)/K_w)/(1+K_NH3*10^(-D37)/K_w)-Profile!B37*(H_SO2*(1+Ka_S1/10^(-D37)+Ka_S1*Ka_S2/10^(-D37)^2))*RTL/(1+(H_SO2*(1+Ka_S1/10^(-D37)+Ka_S1*Ka_S2/10^(-D37)^2))*RTL)*(Ka_S1*10^(-D37)+2*Ka_S1*Ka_S2)/(10^(-D37)^2+Ka_S1*10^(-D37)+Ka_S1*Ka_S2)-Ntot-K_w/10^(-D37)-Profile!C37*(10^(-D37)+2*K_HSO4)/(10^(-D37)+K_HSO4))&gt;0,1,-1)*7/2^3</f>
        <v/>
      </c>
      <c r="F37" s="9">
        <f>E37+IF((10^(-E37)+Atot*(H_NH3*(1+K_NH3*10^(-E37)/K_w))*RTL/(1+(H_NH3*(1+K_NH3*10^(-E37)/K_w))*RTL)*(K_NH3*10^(-E37)/K_w)/(1+K_NH3*10^(-E37)/K_w)-Profile!B37*(H_SO2*(1+Ka_S1/10^(-E37)+Ka_S1*Ka_S2/10^(-E37)^2))*RTL/(1+(H_SO2*(1+Ka_S1/10^(-E37)+Ka_S1*Ka_S2/10^(-E37)^2))*RTL)*(Ka_S1*10^(-E37)+2*Ka_S1*Ka_S2)/(10^(-E37)^2+Ka_S1*10^(-E37)+Ka_S1*Ka_S2)-Ntot-K_w/10^(-E37)-Profile!C37*(10^(-E37)+2*K_HSO4)/(10^(-E37)+K_HSO4))&gt;0,1,-1)*7/2^4</f>
        <v/>
      </c>
      <c r="G37" s="9">
        <f>F37+IF((10^(-F37)+Atot*(H_NH3*(1+K_NH3*10^(-F37)/K_w))*RTL/(1+(H_NH3*(1+K_NH3*10^(-F37)/K_w))*RTL)*(K_NH3*10^(-F37)/K_w)/(1+K_NH3*10^(-F37)/K_w)-Profile!B37*(H_SO2*(1+Ka_S1/10^(-F37)+Ka_S1*Ka_S2/10^(-F37)^2))*RTL/(1+(H_SO2*(1+Ka_S1/10^(-F37)+Ka_S1*Ka_S2/10^(-F37)^2))*RTL)*(Ka_S1*10^(-F37)+2*Ka_S1*Ka_S2)/(10^(-F37)^2+Ka_S1*10^(-F37)+Ka_S1*Ka_S2)-Ntot-K_w/10^(-F37)-Profile!C37*(10^(-F37)+2*K_HSO4)/(10^(-F37)+K_HSO4))&gt;0,1,-1)*7/2^5</f>
        <v/>
      </c>
      <c r="H37" s="9">
        <f>G37+IF((10^(-G37)+Atot*(H_NH3*(1+K_NH3*10^(-G37)/K_w))*RTL/(1+(H_NH3*(1+K_NH3*10^(-G37)/K_w))*RTL)*(K_NH3*10^(-G37)/K_w)/(1+K_NH3*10^(-G37)/K_w)-Profile!B37*(H_SO2*(1+Ka_S1/10^(-G37)+Ka_S1*Ka_S2/10^(-G37)^2))*RTL/(1+(H_SO2*(1+Ka_S1/10^(-G37)+Ka_S1*Ka_S2/10^(-G37)^2))*RTL)*(Ka_S1*10^(-G37)+2*Ka_S1*Ka_S2)/(10^(-G37)^2+Ka_S1*10^(-G37)+Ka_S1*Ka_S2)-Ntot-K_w/10^(-G37)-Profile!C37*(10^(-G37)+2*K_HSO4)/(10^(-G37)+K_HSO4))&gt;0,1,-1)*7/2^6</f>
        <v/>
      </c>
      <c r="I37" s="9">
        <f>H37+IF((10^(-H37)+Atot*(H_NH3*(1+K_NH3*10^(-H37)/K_w))*RTL/(1+(H_NH3*(1+K_NH3*10^(-H37)/K_w))*RTL)*(K_NH3*10^(-H37)/K_w)/(1+K_NH3*10^(-H37)/K_w)-Profile!B37*(H_SO2*(1+Ka_S1/10^(-H37)+Ka_S1*Ka_S2/10^(-H37)^2))*RTL/(1+(H_SO2*(1+Ka_S1/10^(-H37)+Ka_S1*Ka_S2/10^(-H37)^2))*RTL)*(Ka_S1*10^(-H37)+2*Ka_S1*Ka_S2)/(10^(-H37)^2+Ka_S1*10^(-H37)+Ka_S1*Ka_S2)-Ntot-K_w/10^(-H37)-Profile!C37*(10^(-H37)+2*K_HSO4)/(10^(-H37)+K_HSO4))&gt;0,1,-1)*7/2^7</f>
        <v/>
      </c>
      <c r="J37" s="9">
        <f>I37+IF((10^(-I37)+Atot*(H_NH3*(1+K_NH3*10^(-I37)/K_w))*RTL/(1+(H_NH3*(1+K_NH3*10^(-I37)/K_w))*RTL)*(K_NH3*10^(-I37)/K_w)/(1+K_NH3*10^(-I37)/K_w)-Profile!B37*(H_SO2*(1+Ka_S1/10^(-I37)+Ka_S1*Ka_S2/10^(-I37)^2))*RTL/(1+(H_SO2*(1+Ka_S1/10^(-I37)+Ka_S1*Ka_S2/10^(-I37)^2))*RTL)*(Ka_S1*10^(-I37)+2*Ka_S1*Ka_S2)/(10^(-I37)^2+Ka_S1*10^(-I37)+Ka_S1*Ka_S2)-Ntot-K_w/10^(-I37)-Profile!C37*(10^(-I37)+2*K_HSO4)/(10^(-I37)+K_HSO4))&gt;0,1,-1)*7/2^8</f>
        <v/>
      </c>
      <c r="K37" s="9">
        <f>J37+IF((10^(-J37)+Atot*(H_NH3*(1+K_NH3*10^(-J37)/K_w))*RTL/(1+(H_NH3*(1+K_NH3*10^(-J37)/K_w))*RTL)*(K_NH3*10^(-J37)/K_w)/(1+K_NH3*10^(-J37)/K_w)-Profile!B37*(H_SO2*(1+Ka_S1/10^(-J37)+Ka_S1*Ka_S2/10^(-J37)^2))*RTL/(1+(H_SO2*(1+Ka_S1/10^(-J37)+Ka_S1*Ka_S2/10^(-J37)^2))*RTL)*(Ka_S1*10^(-J37)+2*Ka_S1*Ka_S2)/(10^(-J37)^2+Ka_S1*10^(-J37)+Ka_S1*Ka_S2)-Ntot-K_w/10^(-J37)-Profile!C37*(10^(-J37)+2*K_HSO4)/(10^(-J37)+K_HSO4))&gt;0,1,-1)*7/2^9</f>
        <v/>
      </c>
      <c r="L37" s="9">
        <f>K37+IF((10^(-K37)+Atot*(H_NH3*(1+K_NH3*10^(-K37)/K_w))*RTL/(1+(H_NH3*(1+K_NH3*10^(-K37)/K_w))*RTL)*(K_NH3*10^(-K37)/K_w)/(1+K_NH3*10^(-K37)/K_w)-Profile!B37*(H_SO2*(1+Ka_S1/10^(-K37)+Ka_S1*Ka_S2/10^(-K37)^2))*RTL/(1+(H_SO2*(1+Ka_S1/10^(-K37)+Ka_S1*Ka_S2/10^(-K37)^2))*RTL)*(Ka_S1*10^(-K37)+2*Ka_S1*Ka_S2)/(10^(-K37)^2+Ka_S1*10^(-K37)+Ka_S1*Ka_S2)-Ntot-K_w/10^(-K37)-Profile!C37*(10^(-K37)+2*K_HSO4)/(10^(-K37)+K_HSO4))&gt;0,1,-1)*7/2^10</f>
        <v/>
      </c>
      <c r="M37" s="9">
        <f>L37+IF((10^(-L37)+Atot*(H_NH3*(1+K_NH3*10^(-L37)/K_w))*RTL/(1+(H_NH3*(1+K_NH3*10^(-L37)/K_w))*RTL)*(K_NH3*10^(-L37)/K_w)/(1+K_NH3*10^(-L37)/K_w)-Profile!B37*(H_SO2*(1+Ka_S1/10^(-L37)+Ka_S1*Ka_S2/10^(-L37)^2))*RTL/(1+(H_SO2*(1+Ka_S1/10^(-L37)+Ka_S1*Ka_S2/10^(-L37)^2))*RTL)*(Ka_S1*10^(-L37)+2*Ka_S1*Ka_S2)/(10^(-L37)^2+Ka_S1*10^(-L37)+Ka_S1*Ka_S2)-Ntot-K_w/10^(-L37)-Profile!C37*(10^(-L37)+2*K_HSO4)/(10^(-L37)+K_HSO4))&gt;0,1,-1)*7/2^11</f>
        <v/>
      </c>
      <c r="N37" s="9">
        <f>M37+IF((10^(-M37)+Atot*(H_NH3*(1+K_NH3*10^(-M37)/K_w))*RTL/(1+(H_NH3*(1+K_NH3*10^(-M37)/K_w))*RTL)*(K_NH3*10^(-M37)/K_w)/(1+K_NH3*10^(-M37)/K_w)-Profile!B37*(H_SO2*(1+Ka_S1/10^(-M37)+Ka_S1*Ka_S2/10^(-M37)^2))*RTL/(1+(H_SO2*(1+Ka_S1/10^(-M37)+Ka_S1*Ka_S2/10^(-M37)^2))*RTL)*(Ka_S1*10^(-M37)+2*Ka_S1*Ka_S2)/(10^(-M37)^2+Ka_S1*10^(-M37)+Ka_S1*Ka_S2)-Ntot-K_w/10^(-M37)-Profile!C37*(10^(-M37)+2*K_HSO4)/(10^(-M37)+K_HSO4))&gt;0,1,-1)*7/2^12</f>
        <v/>
      </c>
      <c r="O37" s="9">
        <f>N37+IF((10^(-N37)+Atot*(H_NH3*(1+K_NH3*10^(-N37)/K_w))*RTL/(1+(H_NH3*(1+K_NH3*10^(-N37)/K_w))*RTL)*(K_NH3*10^(-N37)/K_w)/(1+K_NH3*10^(-N37)/K_w)-Profile!B37*(H_SO2*(1+Ka_S1/10^(-N37)+Ka_S1*Ka_S2/10^(-N37)^2))*RTL/(1+(H_SO2*(1+Ka_S1/10^(-N37)+Ka_S1*Ka_S2/10^(-N37)^2))*RTL)*(Ka_S1*10^(-N37)+2*Ka_S1*Ka_S2)/(10^(-N37)^2+Ka_S1*10^(-N37)+Ka_S1*Ka_S2)-Ntot-K_w/10^(-N37)-Profile!C37*(10^(-N37)+2*K_HSO4)/(10^(-N37)+K_HSO4))&gt;0,1,-1)*7/2^13</f>
        <v/>
      </c>
      <c r="P37" s="9">
        <f>O37+IF((10^(-O37)+Atot*(H_NH3*(1+K_NH3*10^(-O37)/K_w))*RTL/(1+(H_NH3*(1+K_NH3*10^(-O37)/K_w))*RTL)*(K_NH3*10^(-O37)/K_w)/(1+K_NH3*10^(-O37)/K_w)-Profile!B37*(H_SO2*(1+Ka_S1/10^(-O37)+Ka_S1*Ka_S2/10^(-O37)^2))*RTL/(1+(H_SO2*(1+Ka_S1/10^(-O37)+Ka_S1*Ka_S2/10^(-O37)^2))*RTL)*(Ka_S1*10^(-O37)+2*Ka_S1*Ka_S2)/(10^(-O37)^2+Ka_S1*10^(-O37)+Ka_S1*Ka_S2)-Ntot-K_w/10^(-O37)-Profile!C37*(10^(-O37)+2*K_HSO4)/(10^(-O37)+K_HSO4))&gt;0,1,-1)*7/2^14</f>
        <v/>
      </c>
      <c r="Q37" s="9">
        <f>P37+IF((10^(-P37)+Atot*(H_NH3*(1+K_NH3*10^(-P37)/K_w))*RTL/(1+(H_NH3*(1+K_NH3*10^(-P37)/K_w))*RTL)*(K_NH3*10^(-P37)/K_w)/(1+K_NH3*10^(-P37)/K_w)-Profile!B37*(H_SO2*(1+Ka_S1/10^(-P37)+Ka_S1*Ka_S2/10^(-P37)^2))*RTL/(1+(H_SO2*(1+Ka_S1/10^(-P37)+Ka_S1*Ka_S2/10^(-P37)^2))*RTL)*(Ka_S1*10^(-P37)+2*Ka_S1*Ka_S2)/(10^(-P37)^2+Ka_S1*10^(-P37)+Ka_S1*Ka_S2)-Ntot-K_w/10^(-P37)-Profile!C37*(10^(-P37)+2*K_HSO4)/(10^(-P37)+K_HSO4))&gt;0,1,-1)*7/2^15</f>
        <v/>
      </c>
      <c r="R37" s="9">
        <f>Q37+IF((10^(-Q37)+Atot*(H_NH3*(1+K_NH3*10^(-Q37)/K_w))*RTL/(1+(H_NH3*(1+K_NH3*10^(-Q37)/K_w))*RTL)*(K_NH3*10^(-Q37)/K_w)/(1+K_NH3*10^(-Q37)/K_w)-Profile!B37*(H_SO2*(1+Ka_S1/10^(-Q37)+Ka_S1*Ka_S2/10^(-Q37)^2))*RTL/(1+(H_SO2*(1+Ka_S1/10^(-Q37)+Ka_S1*Ka_S2/10^(-Q37)^2))*RTL)*(Ka_S1*10^(-Q37)+2*Ka_S1*Ka_S2)/(10^(-Q37)^2+Ka_S1*10^(-Q37)+Ka_S1*Ka_S2)-Ntot-K_w/10^(-Q37)-Profile!C37*(10^(-Q37)+2*K_HSO4)/(10^(-Q37)+K_HSO4))&gt;0,1,-1)*7/2^16</f>
        <v/>
      </c>
      <c r="S37" s="9">
        <f>R37+IF((10^(-R37)+Atot*(H_NH3*(1+K_NH3*10^(-R37)/K_w))*RTL/(1+(H_NH3*(1+K_NH3*10^(-R37)/K_w))*RTL)*(K_NH3*10^(-R37)/K_w)/(1+K_NH3*10^(-R37)/K_w)-Profile!B37*(H_SO2*(1+Ka_S1/10^(-R37)+Ka_S1*Ka_S2/10^(-R37)^2))*RTL/(1+(H_SO2*(1+Ka_S1/10^(-R37)+Ka_S1*Ka_S2/10^(-R37)^2))*RTL)*(Ka_S1*10^(-R37)+2*Ka_S1*Ka_S2)/(10^(-R37)^2+Ka_S1*10^(-R37)+Ka_S1*Ka_S2)-Ntot-K_w/10^(-R37)-Profile!C37*(10^(-R37)+2*K_HSO4)/(10^(-R37)+K_HSO4))&gt;0,1,-1)*7/2^17</f>
        <v/>
      </c>
      <c r="T37" s="9">
        <f>S37+IF((10^(-S37)+Atot*(H_NH3*(1+K_NH3*10^(-S37)/K_w))*RTL/(1+(H_NH3*(1+K_NH3*10^(-S37)/K_w))*RTL)*(K_NH3*10^(-S37)/K_w)/(1+K_NH3*10^(-S37)/K_w)-Profile!B37*(H_SO2*(1+Ka_S1/10^(-S37)+Ka_S1*Ka_S2/10^(-S37)^2))*RTL/(1+(H_SO2*(1+Ka_S1/10^(-S37)+Ka_S1*Ka_S2/10^(-S37)^2))*RTL)*(Ka_S1*10^(-S37)+2*Ka_S1*Ka_S2)/(10^(-S37)^2+Ka_S1*10^(-S37)+Ka_S1*Ka_S2)-Ntot-K_w/10^(-S37)-Profile!C37*(10^(-S37)+2*K_HSO4)/(10^(-S37)+K_HSO4))&gt;0,1,-1)*7/2^18</f>
        <v/>
      </c>
      <c r="U37" s="9">
        <f>T37+IF((10^(-T37)+Atot*(H_NH3*(1+K_NH3*10^(-T37)/K_w))*RTL/(1+(H_NH3*(1+K_NH3*10^(-T37)/K_w))*RTL)*(K_NH3*10^(-T37)/K_w)/(1+K_NH3*10^(-T37)/K_w)-Profile!B37*(H_SO2*(1+Ka_S1/10^(-T37)+Ka_S1*Ka_S2/10^(-T37)^2))*RTL/(1+(H_SO2*(1+Ka_S1/10^(-T37)+Ka_S1*Ka_S2/10^(-T37)^2))*RTL)*(Ka_S1*10^(-T37)+2*Ka_S1*Ka_S2)/(10^(-T37)^2+Ka_S1*10^(-T37)+Ka_S1*Ka_S2)-Ntot-K_w/10^(-T37)-Profile!C37*(10^(-T37)+2*K_HSO4)/(10^(-T37)+K_HSO4))&gt;0,1,-1)*7/2^19</f>
        <v/>
      </c>
      <c r="V37" s="9">
        <f>U37+IF((10^(-U37)+Atot*(H_NH3*(1+K_NH3*10^(-U37)/K_w))*RTL/(1+(H_NH3*(1+K_NH3*10^(-U37)/K_w))*RTL)*(K_NH3*10^(-U37)/K_w)/(1+K_NH3*10^(-U37)/K_w)-Profile!B37*(H_SO2*(1+Ka_S1/10^(-U37)+Ka_S1*Ka_S2/10^(-U37)^2))*RTL/(1+(H_SO2*(1+Ka_S1/10^(-U37)+Ka_S1*Ka_S2/10^(-U37)^2))*RTL)*(Ka_S1*10^(-U37)+2*Ka_S1*Ka_S2)/(10^(-U37)^2+Ka_S1*10^(-U37)+Ka_S1*Ka_S2)-Ntot-K_w/10^(-U37)-Profile!C37*(10^(-U37)+2*K_HSO4)/(10^(-U37)+K_HSO4))&gt;0,1,-1)*7/2^20</f>
        <v/>
      </c>
      <c r="W37" s="9">
        <f>V37+IF((10^(-V37)+Atot*(H_NH3*(1+K_NH3*10^(-V37)/K_w))*RTL/(1+(H_NH3*(1+K_NH3*10^(-V37)/K_w))*RTL)*(K_NH3*10^(-V37)/K_w)/(1+K_NH3*10^(-V37)/K_w)-Profile!B37*(H_SO2*(1+Ka_S1/10^(-V37)+Ka_S1*Ka_S2/10^(-V37)^2))*RTL/(1+(H_SO2*(1+Ka_S1/10^(-V37)+Ka_S1*Ka_S2/10^(-V37)^2))*RTL)*(Ka_S1*10^(-V37)+2*Ka_S1*Ka_S2)/(10^(-V37)^2+Ka_S1*10^(-V37)+Ka_S1*Ka_S2)-Ntot-K_w/10^(-V37)-Profile!C37*(10^(-V37)+2*K_HSO4)/(10^(-V37)+K_HSO4))&gt;0,1,-1)*7/2^21</f>
        <v/>
      </c>
      <c r="X37" s="9">
        <f>W37+IF((10^(-W37)+Atot*(H_NH3*(1+K_NH3*10^(-W37)/K_w))*RTL/(1+(H_NH3*(1+K_NH3*10^(-W37)/K_w))*RTL)*(K_NH3*10^(-W37)/K_w)/(1+K_NH3*10^(-W37)/K_w)-Profile!B37*(H_SO2*(1+Ka_S1/10^(-W37)+Ka_S1*Ka_S2/10^(-W37)^2))*RTL/(1+(H_SO2*(1+Ka_S1/10^(-W37)+Ka_S1*Ka_S2/10^(-W37)^2))*RTL)*(Ka_S1*10^(-W37)+2*Ka_S1*Ka_S2)/(10^(-W37)^2+Ka_S1*10^(-W37)+Ka_S1*Ka_S2)-Ntot-K_w/10^(-W37)-Profile!C37*(10^(-W37)+2*K_HSO4)/(10^(-W37)+K_HSO4))&gt;0,1,-1)*7/2^22</f>
        <v/>
      </c>
      <c r="Y37" s="9">
        <f>X37+IF((10^(-X37)+Atot*(H_NH3*(1+K_NH3*10^(-X37)/K_w))*RTL/(1+(H_NH3*(1+K_NH3*10^(-X37)/K_w))*RTL)*(K_NH3*10^(-X37)/K_w)/(1+K_NH3*10^(-X37)/K_w)-Profile!B37*(H_SO2*(1+Ka_S1/10^(-X37)+Ka_S1*Ka_S2/10^(-X37)^2))*RTL/(1+(H_SO2*(1+Ka_S1/10^(-X37)+Ka_S1*Ka_S2/10^(-X37)^2))*RTL)*(Ka_S1*10^(-X37)+2*Ka_S1*Ka_S2)/(10^(-X37)^2+Ka_S1*10^(-X37)+Ka_S1*Ka_S2)-Ntot-K_w/10^(-X37)-Profile!C37*(10^(-X37)+2*K_HSO4)/(10^(-X37)+K_HSO4))&gt;0,1,-1)*7/2^23</f>
        <v/>
      </c>
      <c r="Z37" s="9">
        <f>Y37+IF((10^(-Y37)+Atot*(H_NH3*(1+K_NH3*10^(-Y37)/K_w))*RTL/(1+(H_NH3*(1+K_NH3*10^(-Y37)/K_w))*RTL)*(K_NH3*10^(-Y37)/K_w)/(1+K_NH3*10^(-Y37)/K_w)-Profile!B37*(H_SO2*(1+Ka_S1/10^(-Y37)+Ka_S1*Ka_S2/10^(-Y37)^2))*RTL/(1+(H_SO2*(1+Ka_S1/10^(-Y37)+Ka_S1*Ka_S2/10^(-Y37)^2))*RTL)*(Ka_S1*10^(-Y37)+2*Ka_S1*Ka_S2)/(10^(-Y37)^2+Ka_S1*10^(-Y37)+Ka_S1*Ka_S2)-Ntot-K_w/10^(-Y37)-Profile!C37*(10^(-Y37)+2*K_HSO4)/(10^(-Y37)+K_HSO4))&gt;0,1,-1)*7/2^24</f>
        <v/>
      </c>
      <c r="AA37" s="9">
        <f>Z37+IF((10^(-Z37)+Atot*(H_NH3*(1+K_NH3*10^(-Z37)/K_w))*RTL/(1+(H_NH3*(1+K_NH3*10^(-Z37)/K_w))*RTL)*(K_NH3*10^(-Z37)/K_w)/(1+K_NH3*10^(-Z37)/K_w)-Profile!B37*(H_SO2*(1+Ka_S1/10^(-Z37)+Ka_S1*Ka_S2/10^(-Z37)^2))*RTL/(1+(H_SO2*(1+Ka_S1/10^(-Z37)+Ka_S1*Ka_S2/10^(-Z37)^2))*RTL)*(Ka_S1*10^(-Z37)+2*Ka_S1*Ka_S2)/(10^(-Z37)^2+Ka_S1*10^(-Z37)+Ka_S1*Ka_S2)-Ntot-K_w/10^(-Z37)-Profile!C37*(10^(-Z37)+2*K_HSO4)/(10^(-Z37)+K_HSO4))&gt;0,1,-1)*7/2^25</f>
        <v/>
      </c>
      <c r="AB37" s="9">
        <f>AA37+IF((10^(-AA37)+Atot*(H_NH3*(1+K_NH3*10^(-AA37)/K_w))*RTL/(1+(H_NH3*(1+K_NH3*10^(-AA37)/K_w))*RTL)*(K_NH3*10^(-AA37)/K_w)/(1+K_NH3*10^(-AA37)/K_w)-Profile!B37*(H_SO2*(1+Ka_S1/10^(-AA37)+Ka_S1*Ka_S2/10^(-AA37)^2))*RTL/(1+(H_SO2*(1+Ka_S1/10^(-AA37)+Ka_S1*Ka_S2/10^(-AA37)^2))*RTL)*(Ka_S1*10^(-AA37)+2*Ka_S1*Ka_S2)/(10^(-AA37)^2+Ka_S1*10^(-AA37)+Ka_S1*Ka_S2)-Ntot-K_w/10^(-AA37)-Profile!C37*(10^(-AA37)+2*K_HSO4)/(10^(-AA37)+K_HSO4))&gt;0,1,-1)*7/2^26</f>
        <v/>
      </c>
      <c r="AC37" s="9">
        <f>AB37+IF((10^(-AB37)+Atot*(H_NH3*(1+K_NH3*10^(-AB37)/K_w))*RTL/(1+(H_NH3*(1+K_NH3*10^(-AB37)/K_w))*RTL)*(K_NH3*10^(-AB37)/K_w)/(1+K_NH3*10^(-AB37)/K_w)-Profile!B37*(H_SO2*(1+Ka_S1/10^(-AB37)+Ka_S1*Ka_S2/10^(-AB37)^2))*RTL/(1+(H_SO2*(1+Ka_S1/10^(-AB37)+Ka_S1*Ka_S2/10^(-AB37)^2))*RTL)*(Ka_S1*10^(-AB37)+2*Ka_S1*Ka_S2)/(10^(-AB37)^2+Ka_S1*10^(-AB37)+Ka_S1*Ka_S2)-Ntot-K_w/10^(-AB37)-Profile!C37*(10^(-AB37)+2*K_HSO4)/(10^(-AB37)+K_HSO4))&gt;0,1,-1)*7/2^27</f>
        <v/>
      </c>
      <c r="AD37" s="9">
        <f>AC37+IF((10^(-AC37)+Atot*(H_NH3*(1+K_NH3*10^(-AC37)/K_w))*RTL/(1+(H_NH3*(1+K_NH3*10^(-AC37)/K_w))*RTL)*(K_NH3*10^(-AC37)/K_w)/(1+K_NH3*10^(-AC37)/K_w)-Profile!B37*(H_SO2*(1+Ka_S1/10^(-AC37)+Ka_S1*Ka_S2/10^(-AC37)^2))*RTL/(1+(H_SO2*(1+Ka_S1/10^(-AC37)+Ka_S1*Ka_S2/10^(-AC37)^2))*RTL)*(Ka_S1*10^(-AC37)+2*Ka_S1*Ka_S2)/(10^(-AC37)^2+Ka_S1*10^(-AC37)+Ka_S1*Ka_S2)-Ntot-K_w/10^(-AC37)-Profile!C37*(10^(-AC37)+2*K_HSO4)/(10^(-AC37)+K_HSO4))&gt;0,1,-1)*7/2^28</f>
        <v/>
      </c>
      <c r="AE37" s="9">
        <f>AD37+IF((10^(-AD37)+Atot*(H_NH3*(1+K_NH3*10^(-AD37)/K_w))*RTL/(1+(H_NH3*(1+K_NH3*10^(-AD37)/K_w))*RTL)*(K_NH3*10^(-AD37)/K_w)/(1+K_NH3*10^(-AD37)/K_w)-Profile!B37*(H_SO2*(1+Ka_S1/10^(-AD37)+Ka_S1*Ka_S2/10^(-AD37)^2))*RTL/(1+(H_SO2*(1+Ka_S1/10^(-AD37)+Ka_S1*Ka_S2/10^(-AD37)^2))*RTL)*(Ka_S1*10^(-AD37)+2*Ka_S1*Ka_S2)/(10^(-AD37)^2+Ka_S1*10^(-AD37)+Ka_S1*Ka_S2)-Ntot-K_w/10^(-AD37)-Profile!C37*(10^(-AD37)+2*K_HSO4)/(10^(-AD37)+K_HSO4))&gt;0,1,-1)*7/2^29</f>
        <v/>
      </c>
      <c r="AF37" s="9">
        <f>AE37+IF((10^(-AE37)+Atot*(H_NH3*(1+K_NH3*10^(-AE37)/K_w))*RTL/(1+(H_NH3*(1+K_NH3*10^(-AE37)/K_w))*RTL)*(K_NH3*10^(-AE37)/K_w)/(1+K_NH3*10^(-AE37)/K_w)-Profile!B37*(H_SO2*(1+Ka_S1/10^(-AE37)+Ka_S1*Ka_S2/10^(-AE37)^2))*RTL/(1+(H_SO2*(1+Ka_S1/10^(-AE37)+Ka_S1*Ka_S2/10^(-AE37)^2))*RTL)*(Ka_S1*10^(-AE37)+2*Ka_S1*Ka_S2)/(10^(-AE37)^2+Ka_S1*10^(-AE37)+Ka_S1*Ka_S2)-Ntot-K_w/10^(-AE37)-Profile!C37*(10^(-AE37)+2*K_HSO4)/(10^(-AE37)+K_HSO4))&gt;0,1,-1)*7/2^30</f>
        <v/>
      </c>
      <c r="AG37" s="9">
        <f>AF37+IF((10^(-AF37)+Atot*(H_NH3*(1+K_NH3*10^(-AF37)/K_w))*RTL/(1+(H_NH3*(1+K_NH3*10^(-AF37)/K_w))*RTL)*(K_NH3*10^(-AF37)/K_w)/(1+K_NH3*10^(-AF37)/K_w)-Profile!B37*(H_SO2*(1+Ka_S1/10^(-AF37)+Ka_S1*Ka_S2/10^(-AF37)^2))*RTL/(1+(H_SO2*(1+Ka_S1/10^(-AF37)+Ka_S1*Ka_S2/10^(-AF37)^2))*RTL)*(Ka_S1*10^(-AF37)+2*Ka_S1*Ka_S2)/(10^(-AF37)^2+Ka_S1*10^(-AF37)+Ka_S1*Ka_S2)-Ntot-K_w/10^(-AF37)-Profile!C37*(10^(-AF37)+2*K_HSO4)/(10^(-AF37)+K_HSO4))&gt;0,1,-1)*7/2^31</f>
        <v/>
      </c>
      <c r="AH37" s="9">
        <f>AG37+IF((10^(-AG37)+Atot*(H_NH3*(1+K_NH3*10^(-AG37)/K_w))*RTL/(1+(H_NH3*(1+K_NH3*10^(-AG37)/K_w))*RTL)*(K_NH3*10^(-AG37)/K_w)/(1+K_NH3*10^(-AG37)/K_w)-Profile!B37*(H_SO2*(1+Ka_S1/10^(-AG37)+Ka_S1*Ka_S2/10^(-AG37)^2))*RTL/(1+(H_SO2*(1+Ka_S1/10^(-AG37)+Ka_S1*Ka_S2/10^(-AG37)^2))*RTL)*(Ka_S1*10^(-AG37)+2*Ka_S1*Ka_S2)/(10^(-AG37)^2+Ka_S1*10^(-AG37)+Ka_S1*Ka_S2)-Ntot-K_w/10^(-AG37)-Profile!C37*(10^(-AG37)+2*K_HSO4)/(10^(-AG37)+K_HSO4))&gt;0,1,-1)*7/2^32</f>
        <v/>
      </c>
      <c r="AI37" s="9">
        <f>AH37+IF((10^(-AH37)+Atot*(H_NH3*(1+K_NH3*10^(-AH37)/K_w))*RTL/(1+(H_NH3*(1+K_NH3*10^(-AH37)/K_w))*RTL)*(K_NH3*10^(-AH37)/K_w)/(1+K_NH3*10^(-AH37)/K_w)-Profile!B37*(H_SO2*(1+Ka_S1/10^(-AH37)+Ka_S1*Ka_S2/10^(-AH37)^2))*RTL/(1+(H_SO2*(1+Ka_S1/10^(-AH37)+Ka_S1*Ka_S2/10^(-AH37)^2))*RTL)*(Ka_S1*10^(-AH37)+2*Ka_S1*Ka_S2)/(10^(-AH37)^2+Ka_S1*10^(-AH37)+Ka_S1*Ka_S2)-Ntot-K_w/10^(-AH37)-Profile!C37*(10^(-AH37)+2*K_HSO4)/(10^(-AH37)+K_HSO4))&gt;0,1,-1)*7/2^33</f>
        <v/>
      </c>
      <c r="AJ37" s="9">
        <f>AI37+IF((10^(-AI37)+Atot*(H_NH3*(1+K_NH3*10^(-AI37)/K_w))*RTL/(1+(H_NH3*(1+K_NH3*10^(-AI37)/K_w))*RTL)*(K_NH3*10^(-AI37)/K_w)/(1+K_NH3*10^(-AI37)/K_w)-Profile!B37*(H_SO2*(1+Ka_S1/10^(-AI37)+Ka_S1*Ka_S2/10^(-AI37)^2))*RTL/(1+(H_SO2*(1+Ka_S1/10^(-AI37)+Ka_S1*Ka_S2/10^(-AI37)^2))*RTL)*(Ka_S1*10^(-AI37)+2*Ka_S1*Ka_S2)/(10^(-AI37)^2+Ka_S1*10^(-AI37)+Ka_S1*Ka_S2)-Ntot-K_w/10^(-AI37)-Profile!C37*(10^(-AI37)+2*K_HSO4)/(10^(-AI37)+K_HSO4))&gt;0,1,-1)*7/2^34</f>
        <v/>
      </c>
      <c r="AK37" s="9">
        <f>AJ37+IF((10^(-AJ37)+Atot*(H_NH3*(1+K_NH3*10^(-AJ37)/K_w))*RTL/(1+(H_NH3*(1+K_NH3*10^(-AJ37)/K_w))*RTL)*(K_NH3*10^(-AJ37)/K_w)/(1+K_NH3*10^(-AJ37)/K_w)-Profile!B37*(H_SO2*(1+Ka_S1/10^(-AJ37)+Ka_S1*Ka_S2/10^(-AJ37)^2))*RTL/(1+(H_SO2*(1+Ka_S1/10^(-AJ37)+Ka_S1*Ka_S2/10^(-AJ37)^2))*RTL)*(Ka_S1*10^(-AJ37)+2*Ka_S1*Ka_S2)/(10^(-AJ37)^2+Ka_S1*10^(-AJ37)+Ka_S1*Ka_S2)-Ntot-K_w/10^(-AJ37)-Profile!C37*(10^(-AJ37)+2*K_HSO4)/(10^(-AJ37)+K_HSO4))&gt;0,1,-1)*7/2^35</f>
        <v/>
      </c>
      <c r="AL37" s="9">
        <f>AK37+IF((10^(-AK37)+Atot*(H_NH3*(1+K_NH3*10^(-AK37)/K_w))*RTL/(1+(H_NH3*(1+K_NH3*10^(-AK37)/K_w))*RTL)*(K_NH3*10^(-AK37)/K_w)/(1+K_NH3*10^(-AK37)/K_w)-Profile!B37*(H_SO2*(1+Ka_S1/10^(-AK37)+Ka_S1*Ka_S2/10^(-AK37)^2))*RTL/(1+(H_SO2*(1+Ka_S1/10^(-AK37)+Ka_S1*Ka_S2/10^(-AK37)^2))*RTL)*(Ka_S1*10^(-AK37)+2*Ka_S1*Ka_S2)/(10^(-AK37)^2+Ka_S1*10^(-AK37)+Ka_S1*Ka_S2)-Ntot-K_w/10^(-AK37)-Profile!C37*(10^(-AK37)+2*K_HSO4)/(10^(-AK37)+K_HSO4))&gt;0,1,-1)*7/2^36</f>
        <v/>
      </c>
    </row>
    <row r="38">
      <c r="A38">
        <f>Profile!A38</f>
        <v/>
      </c>
      <c r="B38" t="n">
        <v>7</v>
      </c>
      <c r="C38" s="9">
        <f>B38+IF((10^(-B38)+Atot*(H_NH3*(1+K_NH3*10^(-B38)/K_w))*RTL/(1+(H_NH3*(1+K_NH3*10^(-B38)/K_w))*RTL)*(K_NH3*10^(-B38)/K_w)/(1+K_NH3*10^(-B38)/K_w)-Profile!B38*(H_SO2*(1+Ka_S1/10^(-B38)+Ka_S1*Ka_S2/10^(-B38)^2))*RTL/(1+(H_SO2*(1+Ka_S1/10^(-B38)+Ka_S1*Ka_S2/10^(-B38)^2))*RTL)*(Ka_S1*10^(-B38)+2*Ka_S1*Ka_S2)/(10^(-B38)^2+Ka_S1*10^(-B38)+Ka_S1*Ka_S2)-Ntot-K_w/10^(-B38)-Profile!C38*(10^(-B38)+2*K_HSO4)/(10^(-B38)+K_HSO4))&gt;0,1,-1)*7/2^1</f>
        <v/>
      </c>
      <c r="D38" s="9">
        <f>C38+IF((10^(-C38)+Atot*(H_NH3*(1+K_NH3*10^(-C38)/K_w))*RTL/(1+(H_NH3*(1+K_NH3*10^(-C38)/K_w))*RTL)*(K_NH3*10^(-C38)/K_w)/(1+K_NH3*10^(-C38)/K_w)-Profile!B38*(H_SO2*(1+Ka_S1/10^(-C38)+Ka_S1*Ka_S2/10^(-C38)^2))*RTL/(1+(H_SO2*(1+Ka_S1/10^(-C38)+Ka_S1*Ka_S2/10^(-C38)^2))*RTL)*(Ka_S1*10^(-C38)+2*Ka_S1*Ka_S2)/(10^(-C38)^2+Ka_S1*10^(-C38)+Ka_S1*Ka_S2)-Ntot-K_w/10^(-C38)-Profile!C38*(10^(-C38)+2*K_HSO4)/(10^(-C38)+K_HSO4))&gt;0,1,-1)*7/2^2</f>
        <v/>
      </c>
      <c r="E38" s="9">
        <f>D38+IF((10^(-D38)+Atot*(H_NH3*(1+K_NH3*10^(-D38)/K_w))*RTL/(1+(H_NH3*(1+K_NH3*10^(-D38)/K_w))*RTL)*(K_NH3*10^(-D38)/K_w)/(1+K_NH3*10^(-D38)/K_w)-Profile!B38*(H_SO2*(1+Ka_S1/10^(-D38)+Ka_S1*Ka_S2/10^(-D38)^2))*RTL/(1+(H_SO2*(1+Ka_S1/10^(-D38)+Ka_S1*Ka_S2/10^(-D38)^2))*RTL)*(Ka_S1*10^(-D38)+2*Ka_S1*Ka_S2)/(10^(-D38)^2+Ka_S1*10^(-D38)+Ka_S1*Ka_S2)-Ntot-K_w/10^(-D38)-Profile!C38*(10^(-D38)+2*K_HSO4)/(10^(-D38)+K_HSO4))&gt;0,1,-1)*7/2^3</f>
        <v/>
      </c>
      <c r="F38" s="9">
        <f>E38+IF((10^(-E38)+Atot*(H_NH3*(1+K_NH3*10^(-E38)/K_w))*RTL/(1+(H_NH3*(1+K_NH3*10^(-E38)/K_w))*RTL)*(K_NH3*10^(-E38)/K_w)/(1+K_NH3*10^(-E38)/K_w)-Profile!B38*(H_SO2*(1+Ka_S1/10^(-E38)+Ka_S1*Ka_S2/10^(-E38)^2))*RTL/(1+(H_SO2*(1+Ka_S1/10^(-E38)+Ka_S1*Ka_S2/10^(-E38)^2))*RTL)*(Ka_S1*10^(-E38)+2*Ka_S1*Ka_S2)/(10^(-E38)^2+Ka_S1*10^(-E38)+Ka_S1*Ka_S2)-Ntot-K_w/10^(-E38)-Profile!C38*(10^(-E38)+2*K_HSO4)/(10^(-E38)+K_HSO4))&gt;0,1,-1)*7/2^4</f>
        <v/>
      </c>
      <c r="G38" s="9">
        <f>F38+IF((10^(-F38)+Atot*(H_NH3*(1+K_NH3*10^(-F38)/K_w))*RTL/(1+(H_NH3*(1+K_NH3*10^(-F38)/K_w))*RTL)*(K_NH3*10^(-F38)/K_w)/(1+K_NH3*10^(-F38)/K_w)-Profile!B38*(H_SO2*(1+Ka_S1/10^(-F38)+Ka_S1*Ka_S2/10^(-F38)^2))*RTL/(1+(H_SO2*(1+Ka_S1/10^(-F38)+Ka_S1*Ka_S2/10^(-F38)^2))*RTL)*(Ka_S1*10^(-F38)+2*Ka_S1*Ka_S2)/(10^(-F38)^2+Ka_S1*10^(-F38)+Ka_S1*Ka_S2)-Ntot-K_w/10^(-F38)-Profile!C38*(10^(-F38)+2*K_HSO4)/(10^(-F38)+K_HSO4))&gt;0,1,-1)*7/2^5</f>
        <v/>
      </c>
      <c r="H38" s="9">
        <f>G38+IF((10^(-G38)+Atot*(H_NH3*(1+K_NH3*10^(-G38)/K_w))*RTL/(1+(H_NH3*(1+K_NH3*10^(-G38)/K_w))*RTL)*(K_NH3*10^(-G38)/K_w)/(1+K_NH3*10^(-G38)/K_w)-Profile!B38*(H_SO2*(1+Ka_S1/10^(-G38)+Ka_S1*Ka_S2/10^(-G38)^2))*RTL/(1+(H_SO2*(1+Ka_S1/10^(-G38)+Ka_S1*Ka_S2/10^(-G38)^2))*RTL)*(Ka_S1*10^(-G38)+2*Ka_S1*Ka_S2)/(10^(-G38)^2+Ka_S1*10^(-G38)+Ka_S1*Ka_S2)-Ntot-K_w/10^(-G38)-Profile!C38*(10^(-G38)+2*K_HSO4)/(10^(-G38)+K_HSO4))&gt;0,1,-1)*7/2^6</f>
        <v/>
      </c>
      <c r="I38" s="9">
        <f>H38+IF((10^(-H38)+Atot*(H_NH3*(1+K_NH3*10^(-H38)/K_w))*RTL/(1+(H_NH3*(1+K_NH3*10^(-H38)/K_w))*RTL)*(K_NH3*10^(-H38)/K_w)/(1+K_NH3*10^(-H38)/K_w)-Profile!B38*(H_SO2*(1+Ka_S1/10^(-H38)+Ka_S1*Ka_S2/10^(-H38)^2))*RTL/(1+(H_SO2*(1+Ka_S1/10^(-H38)+Ka_S1*Ka_S2/10^(-H38)^2))*RTL)*(Ka_S1*10^(-H38)+2*Ka_S1*Ka_S2)/(10^(-H38)^2+Ka_S1*10^(-H38)+Ka_S1*Ka_S2)-Ntot-K_w/10^(-H38)-Profile!C38*(10^(-H38)+2*K_HSO4)/(10^(-H38)+K_HSO4))&gt;0,1,-1)*7/2^7</f>
        <v/>
      </c>
      <c r="J38" s="9">
        <f>I38+IF((10^(-I38)+Atot*(H_NH3*(1+K_NH3*10^(-I38)/K_w))*RTL/(1+(H_NH3*(1+K_NH3*10^(-I38)/K_w))*RTL)*(K_NH3*10^(-I38)/K_w)/(1+K_NH3*10^(-I38)/K_w)-Profile!B38*(H_SO2*(1+Ka_S1/10^(-I38)+Ka_S1*Ka_S2/10^(-I38)^2))*RTL/(1+(H_SO2*(1+Ka_S1/10^(-I38)+Ka_S1*Ka_S2/10^(-I38)^2))*RTL)*(Ka_S1*10^(-I38)+2*Ka_S1*Ka_S2)/(10^(-I38)^2+Ka_S1*10^(-I38)+Ka_S1*Ka_S2)-Ntot-K_w/10^(-I38)-Profile!C38*(10^(-I38)+2*K_HSO4)/(10^(-I38)+K_HSO4))&gt;0,1,-1)*7/2^8</f>
        <v/>
      </c>
      <c r="K38" s="9">
        <f>J38+IF((10^(-J38)+Atot*(H_NH3*(1+K_NH3*10^(-J38)/K_w))*RTL/(1+(H_NH3*(1+K_NH3*10^(-J38)/K_w))*RTL)*(K_NH3*10^(-J38)/K_w)/(1+K_NH3*10^(-J38)/K_w)-Profile!B38*(H_SO2*(1+Ka_S1/10^(-J38)+Ka_S1*Ka_S2/10^(-J38)^2))*RTL/(1+(H_SO2*(1+Ka_S1/10^(-J38)+Ka_S1*Ka_S2/10^(-J38)^2))*RTL)*(Ka_S1*10^(-J38)+2*Ka_S1*Ka_S2)/(10^(-J38)^2+Ka_S1*10^(-J38)+Ka_S1*Ka_S2)-Ntot-K_w/10^(-J38)-Profile!C38*(10^(-J38)+2*K_HSO4)/(10^(-J38)+K_HSO4))&gt;0,1,-1)*7/2^9</f>
        <v/>
      </c>
      <c r="L38" s="9">
        <f>K38+IF((10^(-K38)+Atot*(H_NH3*(1+K_NH3*10^(-K38)/K_w))*RTL/(1+(H_NH3*(1+K_NH3*10^(-K38)/K_w))*RTL)*(K_NH3*10^(-K38)/K_w)/(1+K_NH3*10^(-K38)/K_w)-Profile!B38*(H_SO2*(1+Ka_S1/10^(-K38)+Ka_S1*Ka_S2/10^(-K38)^2))*RTL/(1+(H_SO2*(1+Ka_S1/10^(-K38)+Ka_S1*Ka_S2/10^(-K38)^2))*RTL)*(Ka_S1*10^(-K38)+2*Ka_S1*Ka_S2)/(10^(-K38)^2+Ka_S1*10^(-K38)+Ka_S1*Ka_S2)-Ntot-K_w/10^(-K38)-Profile!C38*(10^(-K38)+2*K_HSO4)/(10^(-K38)+K_HSO4))&gt;0,1,-1)*7/2^10</f>
        <v/>
      </c>
      <c r="M38" s="9">
        <f>L38+IF((10^(-L38)+Atot*(H_NH3*(1+K_NH3*10^(-L38)/K_w))*RTL/(1+(H_NH3*(1+K_NH3*10^(-L38)/K_w))*RTL)*(K_NH3*10^(-L38)/K_w)/(1+K_NH3*10^(-L38)/K_w)-Profile!B38*(H_SO2*(1+Ka_S1/10^(-L38)+Ka_S1*Ka_S2/10^(-L38)^2))*RTL/(1+(H_SO2*(1+Ka_S1/10^(-L38)+Ka_S1*Ka_S2/10^(-L38)^2))*RTL)*(Ka_S1*10^(-L38)+2*Ka_S1*Ka_S2)/(10^(-L38)^2+Ka_S1*10^(-L38)+Ka_S1*Ka_S2)-Ntot-K_w/10^(-L38)-Profile!C38*(10^(-L38)+2*K_HSO4)/(10^(-L38)+K_HSO4))&gt;0,1,-1)*7/2^11</f>
        <v/>
      </c>
      <c r="N38" s="9">
        <f>M38+IF((10^(-M38)+Atot*(H_NH3*(1+K_NH3*10^(-M38)/K_w))*RTL/(1+(H_NH3*(1+K_NH3*10^(-M38)/K_w))*RTL)*(K_NH3*10^(-M38)/K_w)/(1+K_NH3*10^(-M38)/K_w)-Profile!B38*(H_SO2*(1+Ka_S1/10^(-M38)+Ka_S1*Ka_S2/10^(-M38)^2))*RTL/(1+(H_SO2*(1+Ka_S1/10^(-M38)+Ka_S1*Ka_S2/10^(-M38)^2))*RTL)*(Ka_S1*10^(-M38)+2*Ka_S1*Ka_S2)/(10^(-M38)^2+Ka_S1*10^(-M38)+Ka_S1*Ka_S2)-Ntot-K_w/10^(-M38)-Profile!C38*(10^(-M38)+2*K_HSO4)/(10^(-M38)+K_HSO4))&gt;0,1,-1)*7/2^12</f>
        <v/>
      </c>
      <c r="O38" s="9">
        <f>N38+IF((10^(-N38)+Atot*(H_NH3*(1+K_NH3*10^(-N38)/K_w))*RTL/(1+(H_NH3*(1+K_NH3*10^(-N38)/K_w))*RTL)*(K_NH3*10^(-N38)/K_w)/(1+K_NH3*10^(-N38)/K_w)-Profile!B38*(H_SO2*(1+Ka_S1/10^(-N38)+Ka_S1*Ka_S2/10^(-N38)^2))*RTL/(1+(H_SO2*(1+Ka_S1/10^(-N38)+Ka_S1*Ka_S2/10^(-N38)^2))*RTL)*(Ka_S1*10^(-N38)+2*Ka_S1*Ka_S2)/(10^(-N38)^2+Ka_S1*10^(-N38)+Ka_S1*Ka_S2)-Ntot-K_w/10^(-N38)-Profile!C38*(10^(-N38)+2*K_HSO4)/(10^(-N38)+K_HSO4))&gt;0,1,-1)*7/2^13</f>
        <v/>
      </c>
      <c r="P38" s="9">
        <f>O38+IF((10^(-O38)+Atot*(H_NH3*(1+K_NH3*10^(-O38)/K_w))*RTL/(1+(H_NH3*(1+K_NH3*10^(-O38)/K_w))*RTL)*(K_NH3*10^(-O38)/K_w)/(1+K_NH3*10^(-O38)/K_w)-Profile!B38*(H_SO2*(1+Ka_S1/10^(-O38)+Ka_S1*Ka_S2/10^(-O38)^2))*RTL/(1+(H_SO2*(1+Ka_S1/10^(-O38)+Ka_S1*Ka_S2/10^(-O38)^2))*RTL)*(Ka_S1*10^(-O38)+2*Ka_S1*Ka_S2)/(10^(-O38)^2+Ka_S1*10^(-O38)+Ka_S1*Ka_S2)-Ntot-K_w/10^(-O38)-Profile!C38*(10^(-O38)+2*K_HSO4)/(10^(-O38)+K_HSO4))&gt;0,1,-1)*7/2^14</f>
        <v/>
      </c>
      <c r="Q38" s="9">
        <f>P38+IF((10^(-P38)+Atot*(H_NH3*(1+K_NH3*10^(-P38)/K_w))*RTL/(1+(H_NH3*(1+K_NH3*10^(-P38)/K_w))*RTL)*(K_NH3*10^(-P38)/K_w)/(1+K_NH3*10^(-P38)/K_w)-Profile!B38*(H_SO2*(1+Ka_S1/10^(-P38)+Ka_S1*Ka_S2/10^(-P38)^2))*RTL/(1+(H_SO2*(1+Ka_S1/10^(-P38)+Ka_S1*Ka_S2/10^(-P38)^2))*RTL)*(Ka_S1*10^(-P38)+2*Ka_S1*Ka_S2)/(10^(-P38)^2+Ka_S1*10^(-P38)+Ka_S1*Ka_S2)-Ntot-K_w/10^(-P38)-Profile!C38*(10^(-P38)+2*K_HSO4)/(10^(-P38)+K_HSO4))&gt;0,1,-1)*7/2^15</f>
        <v/>
      </c>
      <c r="R38" s="9">
        <f>Q38+IF((10^(-Q38)+Atot*(H_NH3*(1+K_NH3*10^(-Q38)/K_w))*RTL/(1+(H_NH3*(1+K_NH3*10^(-Q38)/K_w))*RTL)*(K_NH3*10^(-Q38)/K_w)/(1+K_NH3*10^(-Q38)/K_w)-Profile!B38*(H_SO2*(1+Ka_S1/10^(-Q38)+Ka_S1*Ka_S2/10^(-Q38)^2))*RTL/(1+(H_SO2*(1+Ka_S1/10^(-Q38)+Ka_S1*Ka_S2/10^(-Q38)^2))*RTL)*(Ka_S1*10^(-Q38)+2*Ka_S1*Ka_S2)/(10^(-Q38)^2+Ka_S1*10^(-Q38)+Ka_S1*Ka_S2)-Ntot-K_w/10^(-Q38)-Profile!C38*(10^(-Q38)+2*K_HSO4)/(10^(-Q38)+K_HSO4))&gt;0,1,-1)*7/2^16</f>
        <v/>
      </c>
      <c r="S38" s="9">
        <f>R38+IF((10^(-R38)+Atot*(H_NH3*(1+K_NH3*10^(-R38)/K_w))*RTL/(1+(H_NH3*(1+K_NH3*10^(-R38)/K_w))*RTL)*(K_NH3*10^(-R38)/K_w)/(1+K_NH3*10^(-R38)/K_w)-Profile!B38*(H_SO2*(1+Ka_S1/10^(-R38)+Ka_S1*Ka_S2/10^(-R38)^2))*RTL/(1+(H_SO2*(1+Ka_S1/10^(-R38)+Ka_S1*Ka_S2/10^(-R38)^2))*RTL)*(Ka_S1*10^(-R38)+2*Ka_S1*Ka_S2)/(10^(-R38)^2+Ka_S1*10^(-R38)+Ka_S1*Ka_S2)-Ntot-K_w/10^(-R38)-Profile!C38*(10^(-R38)+2*K_HSO4)/(10^(-R38)+K_HSO4))&gt;0,1,-1)*7/2^17</f>
        <v/>
      </c>
      <c r="T38" s="9">
        <f>S38+IF((10^(-S38)+Atot*(H_NH3*(1+K_NH3*10^(-S38)/K_w))*RTL/(1+(H_NH3*(1+K_NH3*10^(-S38)/K_w))*RTL)*(K_NH3*10^(-S38)/K_w)/(1+K_NH3*10^(-S38)/K_w)-Profile!B38*(H_SO2*(1+Ka_S1/10^(-S38)+Ka_S1*Ka_S2/10^(-S38)^2))*RTL/(1+(H_SO2*(1+Ka_S1/10^(-S38)+Ka_S1*Ka_S2/10^(-S38)^2))*RTL)*(Ka_S1*10^(-S38)+2*Ka_S1*Ka_S2)/(10^(-S38)^2+Ka_S1*10^(-S38)+Ka_S1*Ka_S2)-Ntot-K_w/10^(-S38)-Profile!C38*(10^(-S38)+2*K_HSO4)/(10^(-S38)+K_HSO4))&gt;0,1,-1)*7/2^18</f>
        <v/>
      </c>
      <c r="U38" s="9">
        <f>T38+IF((10^(-T38)+Atot*(H_NH3*(1+K_NH3*10^(-T38)/K_w))*RTL/(1+(H_NH3*(1+K_NH3*10^(-T38)/K_w))*RTL)*(K_NH3*10^(-T38)/K_w)/(1+K_NH3*10^(-T38)/K_w)-Profile!B38*(H_SO2*(1+Ka_S1/10^(-T38)+Ka_S1*Ka_S2/10^(-T38)^2))*RTL/(1+(H_SO2*(1+Ka_S1/10^(-T38)+Ka_S1*Ka_S2/10^(-T38)^2))*RTL)*(Ka_S1*10^(-T38)+2*Ka_S1*Ka_S2)/(10^(-T38)^2+Ka_S1*10^(-T38)+Ka_S1*Ka_S2)-Ntot-K_w/10^(-T38)-Profile!C38*(10^(-T38)+2*K_HSO4)/(10^(-T38)+K_HSO4))&gt;0,1,-1)*7/2^19</f>
        <v/>
      </c>
      <c r="V38" s="9">
        <f>U38+IF((10^(-U38)+Atot*(H_NH3*(1+K_NH3*10^(-U38)/K_w))*RTL/(1+(H_NH3*(1+K_NH3*10^(-U38)/K_w))*RTL)*(K_NH3*10^(-U38)/K_w)/(1+K_NH3*10^(-U38)/K_w)-Profile!B38*(H_SO2*(1+Ka_S1/10^(-U38)+Ka_S1*Ka_S2/10^(-U38)^2))*RTL/(1+(H_SO2*(1+Ka_S1/10^(-U38)+Ka_S1*Ka_S2/10^(-U38)^2))*RTL)*(Ka_S1*10^(-U38)+2*Ka_S1*Ka_S2)/(10^(-U38)^2+Ka_S1*10^(-U38)+Ka_S1*Ka_S2)-Ntot-K_w/10^(-U38)-Profile!C38*(10^(-U38)+2*K_HSO4)/(10^(-U38)+K_HSO4))&gt;0,1,-1)*7/2^20</f>
        <v/>
      </c>
      <c r="W38" s="9">
        <f>V38+IF((10^(-V38)+Atot*(H_NH3*(1+K_NH3*10^(-V38)/K_w))*RTL/(1+(H_NH3*(1+K_NH3*10^(-V38)/K_w))*RTL)*(K_NH3*10^(-V38)/K_w)/(1+K_NH3*10^(-V38)/K_w)-Profile!B38*(H_SO2*(1+Ka_S1/10^(-V38)+Ka_S1*Ka_S2/10^(-V38)^2))*RTL/(1+(H_SO2*(1+Ka_S1/10^(-V38)+Ka_S1*Ka_S2/10^(-V38)^2))*RTL)*(Ka_S1*10^(-V38)+2*Ka_S1*Ka_S2)/(10^(-V38)^2+Ka_S1*10^(-V38)+Ka_S1*Ka_S2)-Ntot-K_w/10^(-V38)-Profile!C38*(10^(-V38)+2*K_HSO4)/(10^(-V38)+K_HSO4))&gt;0,1,-1)*7/2^21</f>
        <v/>
      </c>
      <c r="X38" s="9">
        <f>W38+IF((10^(-W38)+Atot*(H_NH3*(1+K_NH3*10^(-W38)/K_w))*RTL/(1+(H_NH3*(1+K_NH3*10^(-W38)/K_w))*RTL)*(K_NH3*10^(-W38)/K_w)/(1+K_NH3*10^(-W38)/K_w)-Profile!B38*(H_SO2*(1+Ka_S1/10^(-W38)+Ka_S1*Ka_S2/10^(-W38)^2))*RTL/(1+(H_SO2*(1+Ka_S1/10^(-W38)+Ka_S1*Ka_S2/10^(-W38)^2))*RTL)*(Ka_S1*10^(-W38)+2*Ka_S1*Ka_S2)/(10^(-W38)^2+Ka_S1*10^(-W38)+Ka_S1*Ka_S2)-Ntot-K_w/10^(-W38)-Profile!C38*(10^(-W38)+2*K_HSO4)/(10^(-W38)+K_HSO4))&gt;0,1,-1)*7/2^22</f>
        <v/>
      </c>
      <c r="Y38" s="9">
        <f>X38+IF((10^(-X38)+Atot*(H_NH3*(1+K_NH3*10^(-X38)/K_w))*RTL/(1+(H_NH3*(1+K_NH3*10^(-X38)/K_w))*RTL)*(K_NH3*10^(-X38)/K_w)/(1+K_NH3*10^(-X38)/K_w)-Profile!B38*(H_SO2*(1+Ka_S1/10^(-X38)+Ka_S1*Ka_S2/10^(-X38)^2))*RTL/(1+(H_SO2*(1+Ka_S1/10^(-X38)+Ka_S1*Ka_S2/10^(-X38)^2))*RTL)*(Ka_S1*10^(-X38)+2*Ka_S1*Ka_S2)/(10^(-X38)^2+Ka_S1*10^(-X38)+Ka_S1*Ka_S2)-Ntot-K_w/10^(-X38)-Profile!C38*(10^(-X38)+2*K_HSO4)/(10^(-X38)+K_HSO4))&gt;0,1,-1)*7/2^23</f>
        <v/>
      </c>
      <c r="Z38" s="9">
        <f>Y38+IF((10^(-Y38)+Atot*(H_NH3*(1+K_NH3*10^(-Y38)/K_w))*RTL/(1+(H_NH3*(1+K_NH3*10^(-Y38)/K_w))*RTL)*(K_NH3*10^(-Y38)/K_w)/(1+K_NH3*10^(-Y38)/K_w)-Profile!B38*(H_SO2*(1+Ka_S1/10^(-Y38)+Ka_S1*Ka_S2/10^(-Y38)^2))*RTL/(1+(H_SO2*(1+Ka_S1/10^(-Y38)+Ka_S1*Ka_S2/10^(-Y38)^2))*RTL)*(Ka_S1*10^(-Y38)+2*Ka_S1*Ka_S2)/(10^(-Y38)^2+Ka_S1*10^(-Y38)+Ka_S1*Ka_S2)-Ntot-K_w/10^(-Y38)-Profile!C38*(10^(-Y38)+2*K_HSO4)/(10^(-Y38)+K_HSO4))&gt;0,1,-1)*7/2^24</f>
        <v/>
      </c>
      <c r="AA38" s="9">
        <f>Z38+IF((10^(-Z38)+Atot*(H_NH3*(1+K_NH3*10^(-Z38)/K_w))*RTL/(1+(H_NH3*(1+K_NH3*10^(-Z38)/K_w))*RTL)*(K_NH3*10^(-Z38)/K_w)/(1+K_NH3*10^(-Z38)/K_w)-Profile!B38*(H_SO2*(1+Ka_S1/10^(-Z38)+Ka_S1*Ka_S2/10^(-Z38)^2))*RTL/(1+(H_SO2*(1+Ka_S1/10^(-Z38)+Ka_S1*Ka_S2/10^(-Z38)^2))*RTL)*(Ka_S1*10^(-Z38)+2*Ka_S1*Ka_S2)/(10^(-Z38)^2+Ka_S1*10^(-Z38)+Ka_S1*Ka_S2)-Ntot-K_w/10^(-Z38)-Profile!C38*(10^(-Z38)+2*K_HSO4)/(10^(-Z38)+K_HSO4))&gt;0,1,-1)*7/2^25</f>
        <v/>
      </c>
      <c r="AB38" s="9">
        <f>AA38+IF((10^(-AA38)+Atot*(H_NH3*(1+K_NH3*10^(-AA38)/K_w))*RTL/(1+(H_NH3*(1+K_NH3*10^(-AA38)/K_w))*RTL)*(K_NH3*10^(-AA38)/K_w)/(1+K_NH3*10^(-AA38)/K_w)-Profile!B38*(H_SO2*(1+Ka_S1/10^(-AA38)+Ka_S1*Ka_S2/10^(-AA38)^2))*RTL/(1+(H_SO2*(1+Ka_S1/10^(-AA38)+Ka_S1*Ka_S2/10^(-AA38)^2))*RTL)*(Ka_S1*10^(-AA38)+2*Ka_S1*Ka_S2)/(10^(-AA38)^2+Ka_S1*10^(-AA38)+Ka_S1*Ka_S2)-Ntot-K_w/10^(-AA38)-Profile!C38*(10^(-AA38)+2*K_HSO4)/(10^(-AA38)+K_HSO4))&gt;0,1,-1)*7/2^26</f>
        <v/>
      </c>
      <c r="AC38" s="9">
        <f>AB38+IF((10^(-AB38)+Atot*(H_NH3*(1+K_NH3*10^(-AB38)/K_w))*RTL/(1+(H_NH3*(1+K_NH3*10^(-AB38)/K_w))*RTL)*(K_NH3*10^(-AB38)/K_w)/(1+K_NH3*10^(-AB38)/K_w)-Profile!B38*(H_SO2*(1+Ka_S1/10^(-AB38)+Ka_S1*Ka_S2/10^(-AB38)^2))*RTL/(1+(H_SO2*(1+Ka_S1/10^(-AB38)+Ka_S1*Ka_S2/10^(-AB38)^2))*RTL)*(Ka_S1*10^(-AB38)+2*Ka_S1*Ka_S2)/(10^(-AB38)^2+Ka_S1*10^(-AB38)+Ka_S1*Ka_S2)-Ntot-K_w/10^(-AB38)-Profile!C38*(10^(-AB38)+2*K_HSO4)/(10^(-AB38)+K_HSO4))&gt;0,1,-1)*7/2^27</f>
        <v/>
      </c>
      <c r="AD38" s="9">
        <f>AC38+IF((10^(-AC38)+Atot*(H_NH3*(1+K_NH3*10^(-AC38)/K_w))*RTL/(1+(H_NH3*(1+K_NH3*10^(-AC38)/K_w))*RTL)*(K_NH3*10^(-AC38)/K_w)/(1+K_NH3*10^(-AC38)/K_w)-Profile!B38*(H_SO2*(1+Ka_S1/10^(-AC38)+Ka_S1*Ka_S2/10^(-AC38)^2))*RTL/(1+(H_SO2*(1+Ka_S1/10^(-AC38)+Ka_S1*Ka_S2/10^(-AC38)^2))*RTL)*(Ka_S1*10^(-AC38)+2*Ka_S1*Ka_S2)/(10^(-AC38)^2+Ka_S1*10^(-AC38)+Ka_S1*Ka_S2)-Ntot-K_w/10^(-AC38)-Profile!C38*(10^(-AC38)+2*K_HSO4)/(10^(-AC38)+K_HSO4))&gt;0,1,-1)*7/2^28</f>
        <v/>
      </c>
      <c r="AE38" s="9">
        <f>AD38+IF((10^(-AD38)+Atot*(H_NH3*(1+K_NH3*10^(-AD38)/K_w))*RTL/(1+(H_NH3*(1+K_NH3*10^(-AD38)/K_w))*RTL)*(K_NH3*10^(-AD38)/K_w)/(1+K_NH3*10^(-AD38)/K_w)-Profile!B38*(H_SO2*(1+Ka_S1/10^(-AD38)+Ka_S1*Ka_S2/10^(-AD38)^2))*RTL/(1+(H_SO2*(1+Ka_S1/10^(-AD38)+Ka_S1*Ka_S2/10^(-AD38)^2))*RTL)*(Ka_S1*10^(-AD38)+2*Ka_S1*Ka_S2)/(10^(-AD38)^2+Ka_S1*10^(-AD38)+Ka_S1*Ka_S2)-Ntot-K_w/10^(-AD38)-Profile!C38*(10^(-AD38)+2*K_HSO4)/(10^(-AD38)+K_HSO4))&gt;0,1,-1)*7/2^29</f>
        <v/>
      </c>
      <c r="AF38" s="9">
        <f>AE38+IF((10^(-AE38)+Atot*(H_NH3*(1+K_NH3*10^(-AE38)/K_w))*RTL/(1+(H_NH3*(1+K_NH3*10^(-AE38)/K_w))*RTL)*(K_NH3*10^(-AE38)/K_w)/(1+K_NH3*10^(-AE38)/K_w)-Profile!B38*(H_SO2*(1+Ka_S1/10^(-AE38)+Ka_S1*Ka_S2/10^(-AE38)^2))*RTL/(1+(H_SO2*(1+Ka_S1/10^(-AE38)+Ka_S1*Ka_S2/10^(-AE38)^2))*RTL)*(Ka_S1*10^(-AE38)+2*Ka_S1*Ka_S2)/(10^(-AE38)^2+Ka_S1*10^(-AE38)+Ka_S1*Ka_S2)-Ntot-K_w/10^(-AE38)-Profile!C38*(10^(-AE38)+2*K_HSO4)/(10^(-AE38)+K_HSO4))&gt;0,1,-1)*7/2^30</f>
        <v/>
      </c>
      <c r="AG38" s="9">
        <f>AF38+IF((10^(-AF38)+Atot*(H_NH3*(1+K_NH3*10^(-AF38)/K_w))*RTL/(1+(H_NH3*(1+K_NH3*10^(-AF38)/K_w))*RTL)*(K_NH3*10^(-AF38)/K_w)/(1+K_NH3*10^(-AF38)/K_w)-Profile!B38*(H_SO2*(1+Ka_S1/10^(-AF38)+Ka_S1*Ka_S2/10^(-AF38)^2))*RTL/(1+(H_SO2*(1+Ka_S1/10^(-AF38)+Ka_S1*Ka_S2/10^(-AF38)^2))*RTL)*(Ka_S1*10^(-AF38)+2*Ka_S1*Ka_S2)/(10^(-AF38)^2+Ka_S1*10^(-AF38)+Ka_S1*Ka_S2)-Ntot-K_w/10^(-AF38)-Profile!C38*(10^(-AF38)+2*K_HSO4)/(10^(-AF38)+K_HSO4))&gt;0,1,-1)*7/2^31</f>
        <v/>
      </c>
      <c r="AH38" s="9">
        <f>AG38+IF((10^(-AG38)+Atot*(H_NH3*(1+K_NH3*10^(-AG38)/K_w))*RTL/(1+(H_NH3*(1+K_NH3*10^(-AG38)/K_w))*RTL)*(K_NH3*10^(-AG38)/K_w)/(1+K_NH3*10^(-AG38)/K_w)-Profile!B38*(H_SO2*(1+Ka_S1/10^(-AG38)+Ka_S1*Ka_S2/10^(-AG38)^2))*RTL/(1+(H_SO2*(1+Ka_S1/10^(-AG38)+Ka_S1*Ka_S2/10^(-AG38)^2))*RTL)*(Ka_S1*10^(-AG38)+2*Ka_S1*Ka_S2)/(10^(-AG38)^2+Ka_S1*10^(-AG38)+Ka_S1*Ka_S2)-Ntot-K_w/10^(-AG38)-Profile!C38*(10^(-AG38)+2*K_HSO4)/(10^(-AG38)+K_HSO4))&gt;0,1,-1)*7/2^32</f>
        <v/>
      </c>
      <c r="AI38" s="9">
        <f>AH38+IF((10^(-AH38)+Atot*(H_NH3*(1+K_NH3*10^(-AH38)/K_w))*RTL/(1+(H_NH3*(1+K_NH3*10^(-AH38)/K_w))*RTL)*(K_NH3*10^(-AH38)/K_w)/(1+K_NH3*10^(-AH38)/K_w)-Profile!B38*(H_SO2*(1+Ka_S1/10^(-AH38)+Ka_S1*Ka_S2/10^(-AH38)^2))*RTL/(1+(H_SO2*(1+Ka_S1/10^(-AH38)+Ka_S1*Ka_S2/10^(-AH38)^2))*RTL)*(Ka_S1*10^(-AH38)+2*Ka_S1*Ka_S2)/(10^(-AH38)^2+Ka_S1*10^(-AH38)+Ka_S1*Ka_S2)-Ntot-K_w/10^(-AH38)-Profile!C38*(10^(-AH38)+2*K_HSO4)/(10^(-AH38)+K_HSO4))&gt;0,1,-1)*7/2^33</f>
        <v/>
      </c>
      <c r="AJ38" s="9">
        <f>AI38+IF((10^(-AI38)+Atot*(H_NH3*(1+K_NH3*10^(-AI38)/K_w))*RTL/(1+(H_NH3*(1+K_NH3*10^(-AI38)/K_w))*RTL)*(K_NH3*10^(-AI38)/K_w)/(1+K_NH3*10^(-AI38)/K_w)-Profile!B38*(H_SO2*(1+Ka_S1/10^(-AI38)+Ka_S1*Ka_S2/10^(-AI38)^2))*RTL/(1+(H_SO2*(1+Ka_S1/10^(-AI38)+Ka_S1*Ka_S2/10^(-AI38)^2))*RTL)*(Ka_S1*10^(-AI38)+2*Ka_S1*Ka_S2)/(10^(-AI38)^2+Ka_S1*10^(-AI38)+Ka_S1*Ka_S2)-Ntot-K_w/10^(-AI38)-Profile!C38*(10^(-AI38)+2*K_HSO4)/(10^(-AI38)+K_HSO4))&gt;0,1,-1)*7/2^34</f>
        <v/>
      </c>
      <c r="AK38" s="9">
        <f>AJ38+IF((10^(-AJ38)+Atot*(H_NH3*(1+K_NH3*10^(-AJ38)/K_w))*RTL/(1+(H_NH3*(1+K_NH3*10^(-AJ38)/K_w))*RTL)*(K_NH3*10^(-AJ38)/K_w)/(1+K_NH3*10^(-AJ38)/K_w)-Profile!B38*(H_SO2*(1+Ka_S1/10^(-AJ38)+Ka_S1*Ka_S2/10^(-AJ38)^2))*RTL/(1+(H_SO2*(1+Ka_S1/10^(-AJ38)+Ka_S1*Ka_S2/10^(-AJ38)^2))*RTL)*(Ka_S1*10^(-AJ38)+2*Ka_S1*Ka_S2)/(10^(-AJ38)^2+Ka_S1*10^(-AJ38)+Ka_S1*Ka_S2)-Ntot-K_w/10^(-AJ38)-Profile!C38*(10^(-AJ38)+2*K_HSO4)/(10^(-AJ38)+K_HSO4))&gt;0,1,-1)*7/2^35</f>
        <v/>
      </c>
      <c r="AL38" s="9">
        <f>AK38+IF((10^(-AK38)+Atot*(H_NH3*(1+K_NH3*10^(-AK38)/K_w))*RTL/(1+(H_NH3*(1+K_NH3*10^(-AK38)/K_w))*RTL)*(K_NH3*10^(-AK38)/K_w)/(1+K_NH3*10^(-AK38)/K_w)-Profile!B38*(H_SO2*(1+Ka_S1/10^(-AK38)+Ka_S1*Ka_S2/10^(-AK38)^2))*RTL/(1+(H_SO2*(1+Ka_S1/10^(-AK38)+Ka_S1*Ka_S2/10^(-AK38)^2))*RTL)*(Ka_S1*10^(-AK38)+2*Ka_S1*Ka_S2)/(10^(-AK38)^2+Ka_S1*10^(-AK38)+Ka_S1*Ka_S2)-Ntot-K_w/10^(-AK38)-Profile!C38*(10^(-AK38)+2*K_HSO4)/(10^(-AK38)+K_HSO4))&gt;0,1,-1)*7/2^36</f>
        <v/>
      </c>
    </row>
    <row r="39">
      <c r="A39">
        <f>Profile!A39</f>
        <v/>
      </c>
      <c r="B39" t="n">
        <v>7</v>
      </c>
      <c r="C39" s="9">
        <f>B39+IF((10^(-B39)+Atot*(H_NH3*(1+K_NH3*10^(-B39)/K_w))*RTL/(1+(H_NH3*(1+K_NH3*10^(-B39)/K_w))*RTL)*(K_NH3*10^(-B39)/K_w)/(1+K_NH3*10^(-B39)/K_w)-Profile!B39*(H_SO2*(1+Ka_S1/10^(-B39)+Ka_S1*Ka_S2/10^(-B39)^2))*RTL/(1+(H_SO2*(1+Ka_S1/10^(-B39)+Ka_S1*Ka_S2/10^(-B39)^2))*RTL)*(Ka_S1*10^(-B39)+2*Ka_S1*Ka_S2)/(10^(-B39)^2+Ka_S1*10^(-B39)+Ka_S1*Ka_S2)-Ntot-K_w/10^(-B39)-Profile!C39*(10^(-B39)+2*K_HSO4)/(10^(-B39)+K_HSO4))&gt;0,1,-1)*7/2^1</f>
        <v/>
      </c>
      <c r="D39" s="9">
        <f>C39+IF((10^(-C39)+Atot*(H_NH3*(1+K_NH3*10^(-C39)/K_w))*RTL/(1+(H_NH3*(1+K_NH3*10^(-C39)/K_w))*RTL)*(K_NH3*10^(-C39)/K_w)/(1+K_NH3*10^(-C39)/K_w)-Profile!B39*(H_SO2*(1+Ka_S1/10^(-C39)+Ka_S1*Ka_S2/10^(-C39)^2))*RTL/(1+(H_SO2*(1+Ka_S1/10^(-C39)+Ka_S1*Ka_S2/10^(-C39)^2))*RTL)*(Ka_S1*10^(-C39)+2*Ka_S1*Ka_S2)/(10^(-C39)^2+Ka_S1*10^(-C39)+Ka_S1*Ka_S2)-Ntot-K_w/10^(-C39)-Profile!C39*(10^(-C39)+2*K_HSO4)/(10^(-C39)+K_HSO4))&gt;0,1,-1)*7/2^2</f>
        <v/>
      </c>
      <c r="E39" s="9">
        <f>D39+IF((10^(-D39)+Atot*(H_NH3*(1+K_NH3*10^(-D39)/K_w))*RTL/(1+(H_NH3*(1+K_NH3*10^(-D39)/K_w))*RTL)*(K_NH3*10^(-D39)/K_w)/(1+K_NH3*10^(-D39)/K_w)-Profile!B39*(H_SO2*(1+Ka_S1/10^(-D39)+Ka_S1*Ka_S2/10^(-D39)^2))*RTL/(1+(H_SO2*(1+Ka_S1/10^(-D39)+Ka_S1*Ka_S2/10^(-D39)^2))*RTL)*(Ka_S1*10^(-D39)+2*Ka_S1*Ka_S2)/(10^(-D39)^2+Ka_S1*10^(-D39)+Ka_S1*Ka_S2)-Ntot-K_w/10^(-D39)-Profile!C39*(10^(-D39)+2*K_HSO4)/(10^(-D39)+K_HSO4))&gt;0,1,-1)*7/2^3</f>
        <v/>
      </c>
      <c r="F39" s="9">
        <f>E39+IF((10^(-E39)+Atot*(H_NH3*(1+K_NH3*10^(-E39)/K_w))*RTL/(1+(H_NH3*(1+K_NH3*10^(-E39)/K_w))*RTL)*(K_NH3*10^(-E39)/K_w)/(1+K_NH3*10^(-E39)/K_w)-Profile!B39*(H_SO2*(1+Ka_S1/10^(-E39)+Ka_S1*Ka_S2/10^(-E39)^2))*RTL/(1+(H_SO2*(1+Ka_S1/10^(-E39)+Ka_S1*Ka_S2/10^(-E39)^2))*RTL)*(Ka_S1*10^(-E39)+2*Ka_S1*Ka_S2)/(10^(-E39)^2+Ka_S1*10^(-E39)+Ka_S1*Ka_S2)-Ntot-K_w/10^(-E39)-Profile!C39*(10^(-E39)+2*K_HSO4)/(10^(-E39)+K_HSO4))&gt;0,1,-1)*7/2^4</f>
        <v/>
      </c>
      <c r="G39" s="9">
        <f>F39+IF((10^(-F39)+Atot*(H_NH3*(1+K_NH3*10^(-F39)/K_w))*RTL/(1+(H_NH3*(1+K_NH3*10^(-F39)/K_w))*RTL)*(K_NH3*10^(-F39)/K_w)/(1+K_NH3*10^(-F39)/K_w)-Profile!B39*(H_SO2*(1+Ka_S1/10^(-F39)+Ka_S1*Ka_S2/10^(-F39)^2))*RTL/(1+(H_SO2*(1+Ka_S1/10^(-F39)+Ka_S1*Ka_S2/10^(-F39)^2))*RTL)*(Ka_S1*10^(-F39)+2*Ka_S1*Ka_S2)/(10^(-F39)^2+Ka_S1*10^(-F39)+Ka_S1*Ka_S2)-Ntot-K_w/10^(-F39)-Profile!C39*(10^(-F39)+2*K_HSO4)/(10^(-F39)+K_HSO4))&gt;0,1,-1)*7/2^5</f>
        <v/>
      </c>
      <c r="H39" s="9">
        <f>G39+IF((10^(-G39)+Atot*(H_NH3*(1+K_NH3*10^(-G39)/K_w))*RTL/(1+(H_NH3*(1+K_NH3*10^(-G39)/K_w))*RTL)*(K_NH3*10^(-G39)/K_w)/(1+K_NH3*10^(-G39)/K_w)-Profile!B39*(H_SO2*(1+Ka_S1/10^(-G39)+Ka_S1*Ka_S2/10^(-G39)^2))*RTL/(1+(H_SO2*(1+Ka_S1/10^(-G39)+Ka_S1*Ka_S2/10^(-G39)^2))*RTL)*(Ka_S1*10^(-G39)+2*Ka_S1*Ka_S2)/(10^(-G39)^2+Ka_S1*10^(-G39)+Ka_S1*Ka_S2)-Ntot-K_w/10^(-G39)-Profile!C39*(10^(-G39)+2*K_HSO4)/(10^(-G39)+K_HSO4))&gt;0,1,-1)*7/2^6</f>
        <v/>
      </c>
      <c r="I39" s="9">
        <f>H39+IF((10^(-H39)+Atot*(H_NH3*(1+K_NH3*10^(-H39)/K_w))*RTL/(1+(H_NH3*(1+K_NH3*10^(-H39)/K_w))*RTL)*(K_NH3*10^(-H39)/K_w)/(1+K_NH3*10^(-H39)/K_w)-Profile!B39*(H_SO2*(1+Ka_S1/10^(-H39)+Ka_S1*Ka_S2/10^(-H39)^2))*RTL/(1+(H_SO2*(1+Ka_S1/10^(-H39)+Ka_S1*Ka_S2/10^(-H39)^2))*RTL)*(Ka_S1*10^(-H39)+2*Ka_S1*Ka_S2)/(10^(-H39)^2+Ka_S1*10^(-H39)+Ka_S1*Ka_S2)-Ntot-K_w/10^(-H39)-Profile!C39*(10^(-H39)+2*K_HSO4)/(10^(-H39)+K_HSO4))&gt;0,1,-1)*7/2^7</f>
        <v/>
      </c>
      <c r="J39" s="9">
        <f>I39+IF((10^(-I39)+Atot*(H_NH3*(1+K_NH3*10^(-I39)/K_w))*RTL/(1+(H_NH3*(1+K_NH3*10^(-I39)/K_w))*RTL)*(K_NH3*10^(-I39)/K_w)/(1+K_NH3*10^(-I39)/K_w)-Profile!B39*(H_SO2*(1+Ka_S1/10^(-I39)+Ka_S1*Ka_S2/10^(-I39)^2))*RTL/(1+(H_SO2*(1+Ka_S1/10^(-I39)+Ka_S1*Ka_S2/10^(-I39)^2))*RTL)*(Ka_S1*10^(-I39)+2*Ka_S1*Ka_S2)/(10^(-I39)^2+Ka_S1*10^(-I39)+Ka_S1*Ka_S2)-Ntot-K_w/10^(-I39)-Profile!C39*(10^(-I39)+2*K_HSO4)/(10^(-I39)+K_HSO4))&gt;0,1,-1)*7/2^8</f>
        <v/>
      </c>
      <c r="K39" s="9">
        <f>J39+IF((10^(-J39)+Atot*(H_NH3*(1+K_NH3*10^(-J39)/K_w))*RTL/(1+(H_NH3*(1+K_NH3*10^(-J39)/K_w))*RTL)*(K_NH3*10^(-J39)/K_w)/(1+K_NH3*10^(-J39)/K_w)-Profile!B39*(H_SO2*(1+Ka_S1/10^(-J39)+Ka_S1*Ka_S2/10^(-J39)^2))*RTL/(1+(H_SO2*(1+Ka_S1/10^(-J39)+Ka_S1*Ka_S2/10^(-J39)^2))*RTL)*(Ka_S1*10^(-J39)+2*Ka_S1*Ka_S2)/(10^(-J39)^2+Ka_S1*10^(-J39)+Ka_S1*Ka_S2)-Ntot-K_w/10^(-J39)-Profile!C39*(10^(-J39)+2*K_HSO4)/(10^(-J39)+K_HSO4))&gt;0,1,-1)*7/2^9</f>
        <v/>
      </c>
      <c r="L39" s="9">
        <f>K39+IF((10^(-K39)+Atot*(H_NH3*(1+K_NH3*10^(-K39)/K_w))*RTL/(1+(H_NH3*(1+K_NH3*10^(-K39)/K_w))*RTL)*(K_NH3*10^(-K39)/K_w)/(1+K_NH3*10^(-K39)/K_w)-Profile!B39*(H_SO2*(1+Ka_S1/10^(-K39)+Ka_S1*Ka_S2/10^(-K39)^2))*RTL/(1+(H_SO2*(1+Ka_S1/10^(-K39)+Ka_S1*Ka_S2/10^(-K39)^2))*RTL)*(Ka_S1*10^(-K39)+2*Ka_S1*Ka_S2)/(10^(-K39)^2+Ka_S1*10^(-K39)+Ka_S1*Ka_S2)-Ntot-K_w/10^(-K39)-Profile!C39*(10^(-K39)+2*K_HSO4)/(10^(-K39)+K_HSO4))&gt;0,1,-1)*7/2^10</f>
        <v/>
      </c>
      <c r="M39" s="9">
        <f>L39+IF((10^(-L39)+Atot*(H_NH3*(1+K_NH3*10^(-L39)/K_w))*RTL/(1+(H_NH3*(1+K_NH3*10^(-L39)/K_w))*RTL)*(K_NH3*10^(-L39)/K_w)/(1+K_NH3*10^(-L39)/K_w)-Profile!B39*(H_SO2*(1+Ka_S1/10^(-L39)+Ka_S1*Ka_S2/10^(-L39)^2))*RTL/(1+(H_SO2*(1+Ka_S1/10^(-L39)+Ka_S1*Ka_S2/10^(-L39)^2))*RTL)*(Ka_S1*10^(-L39)+2*Ka_S1*Ka_S2)/(10^(-L39)^2+Ka_S1*10^(-L39)+Ka_S1*Ka_S2)-Ntot-K_w/10^(-L39)-Profile!C39*(10^(-L39)+2*K_HSO4)/(10^(-L39)+K_HSO4))&gt;0,1,-1)*7/2^11</f>
        <v/>
      </c>
      <c r="N39" s="9">
        <f>M39+IF((10^(-M39)+Atot*(H_NH3*(1+K_NH3*10^(-M39)/K_w))*RTL/(1+(H_NH3*(1+K_NH3*10^(-M39)/K_w))*RTL)*(K_NH3*10^(-M39)/K_w)/(1+K_NH3*10^(-M39)/K_w)-Profile!B39*(H_SO2*(1+Ka_S1/10^(-M39)+Ka_S1*Ka_S2/10^(-M39)^2))*RTL/(1+(H_SO2*(1+Ka_S1/10^(-M39)+Ka_S1*Ka_S2/10^(-M39)^2))*RTL)*(Ka_S1*10^(-M39)+2*Ka_S1*Ka_S2)/(10^(-M39)^2+Ka_S1*10^(-M39)+Ka_S1*Ka_S2)-Ntot-K_w/10^(-M39)-Profile!C39*(10^(-M39)+2*K_HSO4)/(10^(-M39)+K_HSO4))&gt;0,1,-1)*7/2^12</f>
        <v/>
      </c>
      <c r="O39" s="9">
        <f>N39+IF((10^(-N39)+Atot*(H_NH3*(1+K_NH3*10^(-N39)/K_w))*RTL/(1+(H_NH3*(1+K_NH3*10^(-N39)/K_w))*RTL)*(K_NH3*10^(-N39)/K_w)/(1+K_NH3*10^(-N39)/K_w)-Profile!B39*(H_SO2*(1+Ka_S1/10^(-N39)+Ka_S1*Ka_S2/10^(-N39)^2))*RTL/(1+(H_SO2*(1+Ka_S1/10^(-N39)+Ka_S1*Ka_S2/10^(-N39)^2))*RTL)*(Ka_S1*10^(-N39)+2*Ka_S1*Ka_S2)/(10^(-N39)^2+Ka_S1*10^(-N39)+Ka_S1*Ka_S2)-Ntot-K_w/10^(-N39)-Profile!C39*(10^(-N39)+2*K_HSO4)/(10^(-N39)+K_HSO4))&gt;0,1,-1)*7/2^13</f>
        <v/>
      </c>
      <c r="P39" s="9">
        <f>O39+IF((10^(-O39)+Atot*(H_NH3*(1+K_NH3*10^(-O39)/K_w))*RTL/(1+(H_NH3*(1+K_NH3*10^(-O39)/K_w))*RTL)*(K_NH3*10^(-O39)/K_w)/(1+K_NH3*10^(-O39)/K_w)-Profile!B39*(H_SO2*(1+Ka_S1/10^(-O39)+Ka_S1*Ka_S2/10^(-O39)^2))*RTL/(1+(H_SO2*(1+Ka_S1/10^(-O39)+Ka_S1*Ka_S2/10^(-O39)^2))*RTL)*(Ka_S1*10^(-O39)+2*Ka_S1*Ka_S2)/(10^(-O39)^2+Ka_S1*10^(-O39)+Ka_S1*Ka_S2)-Ntot-K_w/10^(-O39)-Profile!C39*(10^(-O39)+2*K_HSO4)/(10^(-O39)+K_HSO4))&gt;0,1,-1)*7/2^14</f>
        <v/>
      </c>
      <c r="Q39" s="9">
        <f>P39+IF((10^(-P39)+Atot*(H_NH3*(1+K_NH3*10^(-P39)/K_w))*RTL/(1+(H_NH3*(1+K_NH3*10^(-P39)/K_w))*RTL)*(K_NH3*10^(-P39)/K_w)/(1+K_NH3*10^(-P39)/K_w)-Profile!B39*(H_SO2*(1+Ka_S1/10^(-P39)+Ka_S1*Ka_S2/10^(-P39)^2))*RTL/(1+(H_SO2*(1+Ka_S1/10^(-P39)+Ka_S1*Ka_S2/10^(-P39)^2))*RTL)*(Ka_S1*10^(-P39)+2*Ka_S1*Ka_S2)/(10^(-P39)^2+Ka_S1*10^(-P39)+Ka_S1*Ka_S2)-Ntot-K_w/10^(-P39)-Profile!C39*(10^(-P39)+2*K_HSO4)/(10^(-P39)+K_HSO4))&gt;0,1,-1)*7/2^15</f>
        <v/>
      </c>
      <c r="R39" s="9">
        <f>Q39+IF((10^(-Q39)+Atot*(H_NH3*(1+K_NH3*10^(-Q39)/K_w))*RTL/(1+(H_NH3*(1+K_NH3*10^(-Q39)/K_w))*RTL)*(K_NH3*10^(-Q39)/K_w)/(1+K_NH3*10^(-Q39)/K_w)-Profile!B39*(H_SO2*(1+Ka_S1/10^(-Q39)+Ka_S1*Ka_S2/10^(-Q39)^2))*RTL/(1+(H_SO2*(1+Ka_S1/10^(-Q39)+Ka_S1*Ka_S2/10^(-Q39)^2))*RTL)*(Ka_S1*10^(-Q39)+2*Ka_S1*Ka_S2)/(10^(-Q39)^2+Ka_S1*10^(-Q39)+Ka_S1*Ka_S2)-Ntot-K_w/10^(-Q39)-Profile!C39*(10^(-Q39)+2*K_HSO4)/(10^(-Q39)+K_HSO4))&gt;0,1,-1)*7/2^16</f>
        <v/>
      </c>
      <c r="S39" s="9">
        <f>R39+IF((10^(-R39)+Atot*(H_NH3*(1+K_NH3*10^(-R39)/K_w))*RTL/(1+(H_NH3*(1+K_NH3*10^(-R39)/K_w))*RTL)*(K_NH3*10^(-R39)/K_w)/(1+K_NH3*10^(-R39)/K_w)-Profile!B39*(H_SO2*(1+Ka_S1/10^(-R39)+Ka_S1*Ka_S2/10^(-R39)^2))*RTL/(1+(H_SO2*(1+Ka_S1/10^(-R39)+Ka_S1*Ka_S2/10^(-R39)^2))*RTL)*(Ka_S1*10^(-R39)+2*Ka_S1*Ka_S2)/(10^(-R39)^2+Ka_S1*10^(-R39)+Ka_S1*Ka_S2)-Ntot-K_w/10^(-R39)-Profile!C39*(10^(-R39)+2*K_HSO4)/(10^(-R39)+K_HSO4))&gt;0,1,-1)*7/2^17</f>
        <v/>
      </c>
      <c r="T39" s="9">
        <f>S39+IF((10^(-S39)+Atot*(H_NH3*(1+K_NH3*10^(-S39)/K_w))*RTL/(1+(H_NH3*(1+K_NH3*10^(-S39)/K_w))*RTL)*(K_NH3*10^(-S39)/K_w)/(1+K_NH3*10^(-S39)/K_w)-Profile!B39*(H_SO2*(1+Ka_S1/10^(-S39)+Ka_S1*Ka_S2/10^(-S39)^2))*RTL/(1+(H_SO2*(1+Ka_S1/10^(-S39)+Ka_S1*Ka_S2/10^(-S39)^2))*RTL)*(Ka_S1*10^(-S39)+2*Ka_S1*Ka_S2)/(10^(-S39)^2+Ka_S1*10^(-S39)+Ka_S1*Ka_S2)-Ntot-K_w/10^(-S39)-Profile!C39*(10^(-S39)+2*K_HSO4)/(10^(-S39)+K_HSO4))&gt;0,1,-1)*7/2^18</f>
        <v/>
      </c>
      <c r="U39" s="9">
        <f>T39+IF((10^(-T39)+Atot*(H_NH3*(1+K_NH3*10^(-T39)/K_w))*RTL/(1+(H_NH3*(1+K_NH3*10^(-T39)/K_w))*RTL)*(K_NH3*10^(-T39)/K_w)/(1+K_NH3*10^(-T39)/K_w)-Profile!B39*(H_SO2*(1+Ka_S1/10^(-T39)+Ka_S1*Ka_S2/10^(-T39)^2))*RTL/(1+(H_SO2*(1+Ka_S1/10^(-T39)+Ka_S1*Ka_S2/10^(-T39)^2))*RTL)*(Ka_S1*10^(-T39)+2*Ka_S1*Ka_S2)/(10^(-T39)^2+Ka_S1*10^(-T39)+Ka_S1*Ka_S2)-Ntot-K_w/10^(-T39)-Profile!C39*(10^(-T39)+2*K_HSO4)/(10^(-T39)+K_HSO4))&gt;0,1,-1)*7/2^19</f>
        <v/>
      </c>
      <c r="V39" s="9">
        <f>U39+IF((10^(-U39)+Atot*(H_NH3*(1+K_NH3*10^(-U39)/K_w))*RTL/(1+(H_NH3*(1+K_NH3*10^(-U39)/K_w))*RTL)*(K_NH3*10^(-U39)/K_w)/(1+K_NH3*10^(-U39)/K_w)-Profile!B39*(H_SO2*(1+Ka_S1/10^(-U39)+Ka_S1*Ka_S2/10^(-U39)^2))*RTL/(1+(H_SO2*(1+Ka_S1/10^(-U39)+Ka_S1*Ka_S2/10^(-U39)^2))*RTL)*(Ka_S1*10^(-U39)+2*Ka_S1*Ka_S2)/(10^(-U39)^2+Ka_S1*10^(-U39)+Ka_S1*Ka_S2)-Ntot-K_w/10^(-U39)-Profile!C39*(10^(-U39)+2*K_HSO4)/(10^(-U39)+K_HSO4))&gt;0,1,-1)*7/2^20</f>
        <v/>
      </c>
      <c r="W39" s="9">
        <f>V39+IF((10^(-V39)+Atot*(H_NH3*(1+K_NH3*10^(-V39)/K_w))*RTL/(1+(H_NH3*(1+K_NH3*10^(-V39)/K_w))*RTL)*(K_NH3*10^(-V39)/K_w)/(1+K_NH3*10^(-V39)/K_w)-Profile!B39*(H_SO2*(1+Ka_S1/10^(-V39)+Ka_S1*Ka_S2/10^(-V39)^2))*RTL/(1+(H_SO2*(1+Ka_S1/10^(-V39)+Ka_S1*Ka_S2/10^(-V39)^2))*RTL)*(Ka_S1*10^(-V39)+2*Ka_S1*Ka_S2)/(10^(-V39)^2+Ka_S1*10^(-V39)+Ka_S1*Ka_S2)-Ntot-K_w/10^(-V39)-Profile!C39*(10^(-V39)+2*K_HSO4)/(10^(-V39)+K_HSO4))&gt;0,1,-1)*7/2^21</f>
        <v/>
      </c>
      <c r="X39" s="9">
        <f>W39+IF((10^(-W39)+Atot*(H_NH3*(1+K_NH3*10^(-W39)/K_w))*RTL/(1+(H_NH3*(1+K_NH3*10^(-W39)/K_w))*RTL)*(K_NH3*10^(-W39)/K_w)/(1+K_NH3*10^(-W39)/K_w)-Profile!B39*(H_SO2*(1+Ka_S1/10^(-W39)+Ka_S1*Ka_S2/10^(-W39)^2))*RTL/(1+(H_SO2*(1+Ka_S1/10^(-W39)+Ka_S1*Ka_S2/10^(-W39)^2))*RTL)*(Ka_S1*10^(-W39)+2*Ka_S1*Ka_S2)/(10^(-W39)^2+Ka_S1*10^(-W39)+Ka_S1*Ka_S2)-Ntot-K_w/10^(-W39)-Profile!C39*(10^(-W39)+2*K_HSO4)/(10^(-W39)+K_HSO4))&gt;0,1,-1)*7/2^22</f>
        <v/>
      </c>
      <c r="Y39" s="9">
        <f>X39+IF((10^(-X39)+Atot*(H_NH3*(1+K_NH3*10^(-X39)/K_w))*RTL/(1+(H_NH3*(1+K_NH3*10^(-X39)/K_w))*RTL)*(K_NH3*10^(-X39)/K_w)/(1+K_NH3*10^(-X39)/K_w)-Profile!B39*(H_SO2*(1+Ka_S1/10^(-X39)+Ka_S1*Ka_S2/10^(-X39)^2))*RTL/(1+(H_SO2*(1+Ka_S1/10^(-X39)+Ka_S1*Ka_S2/10^(-X39)^2))*RTL)*(Ka_S1*10^(-X39)+2*Ka_S1*Ka_S2)/(10^(-X39)^2+Ka_S1*10^(-X39)+Ka_S1*Ka_S2)-Ntot-K_w/10^(-X39)-Profile!C39*(10^(-X39)+2*K_HSO4)/(10^(-X39)+K_HSO4))&gt;0,1,-1)*7/2^23</f>
        <v/>
      </c>
      <c r="Z39" s="9">
        <f>Y39+IF((10^(-Y39)+Atot*(H_NH3*(1+K_NH3*10^(-Y39)/K_w))*RTL/(1+(H_NH3*(1+K_NH3*10^(-Y39)/K_w))*RTL)*(K_NH3*10^(-Y39)/K_w)/(1+K_NH3*10^(-Y39)/K_w)-Profile!B39*(H_SO2*(1+Ka_S1/10^(-Y39)+Ka_S1*Ka_S2/10^(-Y39)^2))*RTL/(1+(H_SO2*(1+Ka_S1/10^(-Y39)+Ka_S1*Ka_S2/10^(-Y39)^2))*RTL)*(Ka_S1*10^(-Y39)+2*Ka_S1*Ka_S2)/(10^(-Y39)^2+Ka_S1*10^(-Y39)+Ka_S1*Ka_S2)-Ntot-K_w/10^(-Y39)-Profile!C39*(10^(-Y39)+2*K_HSO4)/(10^(-Y39)+K_HSO4))&gt;0,1,-1)*7/2^24</f>
        <v/>
      </c>
      <c r="AA39" s="9">
        <f>Z39+IF((10^(-Z39)+Atot*(H_NH3*(1+K_NH3*10^(-Z39)/K_w))*RTL/(1+(H_NH3*(1+K_NH3*10^(-Z39)/K_w))*RTL)*(K_NH3*10^(-Z39)/K_w)/(1+K_NH3*10^(-Z39)/K_w)-Profile!B39*(H_SO2*(1+Ka_S1/10^(-Z39)+Ka_S1*Ka_S2/10^(-Z39)^2))*RTL/(1+(H_SO2*(1+Ka_S1/10^(-Z39)+Ka_S1*Ka_S2/10^(-Z39)^2))*RTL)*(Ka_S1*10^(-Z39)+2*Ka_S1*Ka_S2)/(10^(-Z39)^2+Ka_S1*10^(-Z39)+Ka_S1*Ka_S2)-Ntot-K_w/10^(-Z39)-Profile!C39*(10^(-Z39)+2*K_HSO4)/(10^(-Z39)+K_HSO4))&gt;0,1,-1)*7/2^25</f>
        <v/>
      </c>
      <c r="AB39" s="9">
        <f>AA39+IF((10^(-AA39)+Atot*(H_NH3*(1+K_NH3*10^(-AA39)/K_w))*RTL/(1+(H_NH3*(1+K_NH3*10^(-AA39)/K_w))*RTL)*(K_NH3*10^(-AA39)/K_w)/(1+K_NH3*10^(-AA39)/K_w)-Profile!B39*(H_SO2*(1+Ka_S1/10^(-AA39)+Ka_S1*Ka_S2/10^(-AA39)^2))*RTL/(1+(H_SO2*(1+Ka_S1/10^(-AA39)+Ka_S1*Ka_S2/10^(-AA39)^2))*RTL)*(Ka_S1*10^(-AA39)+2*Ka_S1*Ka_S2)/(10^(-AA39)^2+Ka_S1*10^(-AA39)+Ka_S1*Ka_S2)-Ntot-K_w/10^(-AA39)-Profile!C39*(10^(-AA39)+2*K_HSO4)/(10^(-AA39)+K_HSO4))&gt;0,1,-1)*7/2^26</f>
        <v/>
      </c>
      <c r="AC39" s="9">
        <f>AB39+IF((10^(-AB39)+Atot*(H_NH3*(1+K_NH3*10^(-AB39)/K_w))*RTL/(1+(H_NH3*(1+K_NH3*10^(-AB39)/K_w))*RTL)*(K_NH3*10^(-AB39)/K_w)/(1+K_NH3*10^(-AB39)/K_w)-Profile!B39*(H_SO2*(1+Ka_S1/10^(-AB39)+Ka_S1*Ka_S2/10^(-AB39)^2))*RTL/(1+(H_SO2*(1+Ka_S1/10^(-AB39)+Ka_S1*Ka_S2/10^(-AB39)^2))*RTL)*(Ka_S1*10^(-AB39)+2*Ka_S1*Ka_S2)/(10^(-AB39)^2+Ka_S1*10^(-AB39)+Ka_S1*Ka_S2)-Ntot-K_w/10^(-AB39)-Profile!C39*(10^(-AB39)+2*K_HSO4)/(10^(-AB39)+K_HSO4))&gt;0,1,-1)*7/2^27</f>
        <v/>
      </c>
      <c r="AD39" s="9">
        <f>AC39+IF((10^(-AC39)+Atot*(H_NH3*(1+K_NH3*10^(-AC39)/K_w))*RTL/(1+(H_NH3*(1+K_NH3*10^(-AC39)/K_w))*RTL)*(K_NH3*10^(-AC39)/K_w)/(1+K_NH3*10^(-AC39)/K_w)-Profile!B39*(H_SO2*(1+Ka_S1/10^(-AC39)+Ka_S1*Ka_S2/10^(-AC39)^2))*RTL/(1+(H_SO2*(1+Ka_S1/10^(-AC39)+Ka_S1*Ka_S2/10^(-AC39)^2))*RTL)*(Ka_S1*10^(-AC39)+2*Ka_S1*Ka_S2)/(10^(-AC39)^2+Ka_S1*10^(-AC39)+Ka_S1*Ka_S2)-Ntot-K_w/10^(-AC39)-Profile!C39*(10^(-AC39)+2*K_HSO4)/(10^(-AC39)+K_HSO4))&gt;0,1,-1)*7/2^28</f>
        <v/>
      </c>
      <c r="AE39" s="9">
        <f>AD39+IF((10^(-AD39)+Atot*(H_NH3*(1+K_NH3*10^(-AD39)/K_w))*RTL/(1+(H_NH3*(1+K_NH3*10^(-AD39)/K_w))*RTL)*(K_NH3*10^(-AD39)/K_w)/(1+K_NH3*10^(-AD39)/K_w)-Profile!B39*(H_SO2*(1+Ka_S1/10^(-AD39)+Ka_S1*Ka_S2/10^(-AD39)^2))*RTL/(1+(H_SO2*(1+Ka_S1/10^(-AD39)+Ka_S1*Ka_S2/10^(-AD39)^2))*RTL)*(Ka_S1*10^(-AD39)+2*Ka_S1*Ka_S2)/(10^(-AD39)^2+Ka_S1*10^(-AD39)+Ka_S1*Ka_S2)-Ntot-K_w/10^(-AD39)-Profile!C39*(10^(-AD39)+2*K_HSO4)/(10^(-AD39)+K_HSO4))&gt;0,1,-1)*7/2^29</f>
        <v/>
      </c>
      <c r="AF39" s="9">
        <f>AE39+IF((10^(-AE39)+Atot*(H_NH3*(1+K_NH3*10^(-AE39)/K_w))*RTL/(1+(H_NH3*(1+K_NH3*10^(-AE39)/K_w))*RTL)*(K_NH3*10^(-AE39)/K_w)/(1+K_NH3*10^(-AE39)/K_w)-Profile!B39*(H_SO2*(1+Ka_S1/10^(-AE39)+Ka_S1*Ka_S2/10^(-AE39)^2))*RTL/(1+(H_SO2*(1+Ka_S1/10^(-AE39)+Ka_S1*Ka_S2/10^(-AE39)^2))*RTL)*(Ka_S1*10^(-AE39)+2*Ka_S1*Ka_S2)/(10^(-AE39)^2+Ka_S1*10^(-AE39)+Ka_S1*Ka_S2)-Ntot-K_w/10^(-AE39)-Profile!C39*(10^(-AE39)+2*K_HSO4)/(10^(-AE39)+K_HSO4))&gt;0,1,-1)*7/2^30</f>
        <v/>
      </c>
      <c r="AG39" s="9">
        <f>AF39+IF((10^(-AF39)+Atot*(H_NH3*(1+K_NH3*10^(-AF39)/K_w))*RTL/(1+(H_NH3*(1+K_NH3*10^(-AF39)/K_w))*RTL)*(K_NH3*10^(-AF39)/K_w)/(1+K_NH3*10^(-AF39)/K_w)-Profile!B39*(H_SO2*(1+Ka_S1/10^(-AF39)+Ka_S1*Ka_S2/10^(-AF39)^2))*RTL/(1+(H_SO2*(1+Ka_S1/10^(-AF39)+Ka_S1*Ka_S2/10^(-AF39)^2))*RTL)*(Ka_S1*10^(-AF39)+2*Ka_S1*Ka_S2)/(10^(-AF39)^2+Ka_S1*10^(-AF39)+Ka_S1*Ka_S2)-Ntot-K_w/10^(-AF39)-Profile!C39*(10^(-AF39)+2*K_HSO4)/(10^(-AF39)+K_HSO4))&gt;0,1,-1)*7/2^31</f>
        <v/>
      </c>
      <c r="AH39" s="9">
        <f>AG39+IF((10^(-AG39)+Atot*(H_NH3*(1+K_NH3*10^(-AG39)/K_w))*RTL/(1+(H_NH3*(1+K_NH3*10^(-AG39)/K_w))*RTL)*(K_NH3*10^(-AG39)/K_w)/(1+K_NH3*10^(-AG39)/K_w)-Profile!B39*(H_SO2*(1+Ka_S1/10^(-AG39)+Ka_S1*Ka_S2/10^(-AG39)^2))*RTL/(1+(H_SO2*(1+Ka_S1/10^(-AG39)+Ka_S1*Ka_S2/10^(-AG39)^2))*RTL)*(Ka_S1*10^(-AG39)+2*Ka_S1*Ka_S2)/(10^(-AG39)^2+Ka_S1*10^(-AG39)+Ka_S1*Ka_S2)-Ntot-K_w/10^(-AG39)-Profile!C39*(10^(-AG39)+2*K_HSO4)/(10^(-AG39)+K_HSO4))&gt;0,1,-1)*7/2^32</f>
        <v/>
      </c>
      <c r="AI39" s="9">
        <f>AH39+IF((10^(-AH39)+Atot*(H_NH3*(1+K_NH3*10^(-AH39)/K_w))*RTL/(1+(H_NH3*(1+K_NH3*10^(-AH39)/K_w))*RTL)*(K_NH3*10^(-AH39)/K_w)/(1+K_NH3*10^(-AH39)/K_w)-Profile!B39*(H_SO2*(1+Ka_S1/10^(-AH39)+Ka_S1*Ka_S2/10^(-AH39)^2))*RTL/(1+(H_SO2*(1+Ka_S1/10^(-AH39)+Ka_S1*Ka_S2/10^(-AH39)^2))*RTL)*(Ka_S1*10^(-AH39)+2*Ka_S1*Ka_S2)/(10^(-AH39)^2+Ka_S1*10^(-AH39)+Ka_S1*Ka_S2)-Ntot-K_w/10^(-AH39)-Profile!C39*(10^(-AH39)+2*K_HSO4)/(10^(-AH39)+K_HSO4))&gt;0,1,-1)*7/2^33</f>
        <v/>
      </c>
      <c r="AJ39" s="9">
        <f>AI39+IF((10^(-AI39)+Atot*(H_NH3*(1+K_NH3*10^(-AI39)/K_w))*RTL/(1+(H_NH3*(1+K_NH3*10^(-AI39)/K_w))*RTL)*(K_NH3*10^(-AI39)/K_w)/(1+K_NH3*10^(-AI39)/K_w)-Profile!B39*(H_SO2*(1+Ka_S1/10^(-AI39)+Ka_S1*Ka_S2/10^(-AI39)^2))*RTL/(1+(H_SO2*(1+Ka_S1/10^(-AI39)+Ka_S1*Ka_S2/10^(-AI39)^2))*RTL)*(Ka_S1*10^(-AI39)+2*Ka_S1*Ka_S2)/(10^(-AI39)^2+Ka_S1*10^(-AI39)+Ka_S1*Ka_S2)-Ntot-K_w/10^(-AI39)-Profile!C39*(10^(-AI39)+2*K_HSO4)/(10^(-AI39)+K_HSO4))&gt;0,1,-1)*7/2^34</f>
        <v/>
      </c>
      <c r="AK39" s="9">
        <f>AJ39+IF((10^(-AJ39)+Atot*(H_NH3*(1+K_NH3*10^(-AJ39)/K_w))*RTL/(1+(H_NH3*(1+K_NH3*10^(-AJ39)/K_w))*RTL)*(K_NH3*10^(-AJ39)/K_w)/(1+K_NH3*10^(-AJ39)/K_w)-Profile!B39*(H_SO2*(1+Ka_S1/10^(-AJ39)+Ka_S1*Ka_S2/10^(-AJ39)^2))*RTL/(1+(H_SO2*(1+Ka_S1/10^(-AJ39)+Ka_S1*Ka_S2/10^(-AJ39)^2))*RTL)*(Ka_S1*10^(-AJ39)+2*Ka_S1*Ka_S2)/(10^(-AJ39)^2+Ka_S1*10^(-AJ39)+Ka_S1*Ka_S2)-Ntot-K_w/10^(-AJ39)-Profile!C39*(10^(-AJ39)+2*K_HSO4)/(10^(-AJ39)+K_HSO4))&gt;0,1,-1)*7/2^35</f>
        <v/>
      </c>
      <c r="AL39" s="9">
        <f>AK39+IF((10^(-AK39)+Atot*(H_NH3*(1+K_NH3*10^(-AK39)/K_w))*RTL/(1+(H_NH3*(1+K_NH3*10^(-AK39)/K_w))*RTL)*(K_NH3*10^(-AK39)/K_w)/(1+K_NH3*10^(-AK39)/K_w)-Profile!B39*(H_SO2*(1+Ka_S1/10^(-AK39)+Ka_S1*Ka_S2/10^(-AK39)^2))*RTL/(1+(H_SO2*(1+Ka_S1/10^(-AK39)+Ka_S1*Ka_S2/10^(-AK39)^2))*RTL)*(Ka_S1*10^(-AK39)+2*Ka_S1*Ka_S2)/(10^(-AK39)^2+Ka_S1*10^(-AK39)+Ka_S1*Ka_S2)-Ntot-K_w/10^(-AK39)-Profile!C39*(10^(-AK39)+2*K_HSO4)/(10^(-AK39)+K_HSO4))&gt;0,1,-1)*7/2^36</f>
        <v/>
      </c>
    </row>
    <row r="40">
      <c r="A40">
        <f>Profile!A40</f>
        <v/>
      </c>
      <c r="B40" t="n">
        <v>7</v>
      </c>
      <c r="C40" s="9">
        <f>B40+IF((10^(-B40)+Atot*(H_NH3*(1+K_NH3*10^(-B40)/K_w))*RTL/(1+(H_NH3*(1+K_NH3*10^(-B40)/K_w))*RTL)*(K_NH3*10^(-B40)/K_w)/(1+K_NH3*10^(-B40)/K_w)-Profile!B40*(H_SO2*(1+Ka_S1/10^(-B40)+Ka_S1*Ka_S2/10^(-B40)^2))*RTL/(1+(H_SO2*(1+Ka_S1/10^(-B40)+Ka_S1*Ka_S2/10^(-B40)^2))*RTL)*(Ka_S1*10^(-B40)+2*Ka_S1*Ka_S2)/(10^(-B40)^2+Ka_S1*10^(-B40)+Ka_S1*Ka_S2)-Ntot-K_w/10^(-B40)-Profile!C40*(10^(-B40)+2*K_HSO4)/(10^(-B40)+K_HSO4))&gt;0,1,-1)*7/2^1</f>
        <v/>
      </c>
      <c r="D40" s="9">
        <f>C40+IF((10^(-C40)+Atot*(H_NH3*(1+K_NH3*10^(-C40)/K_w))*RTL/(1+(H_NH3*(1+K_NH3*10^(-C40)/K_w))*RTL)*(K_NH3*10^(-C40)/K_w)/(1+K_NH3*10^(-C40)/K_w)-Profile!B40*(H_SO2*(1+Ka_S1/10^(-C40)+Ka_S1*Ka_S2/10^(-C40)^2))*RTL/(1+(H_SO2*(1+Ka_S1/10^(-C40)+Ka_S1*Ka_S2/10^(-C40)^2))*RTL)*(Ka_S1*10^(-C40)+2*Ka_S1*Ka_S2)/(10^(-C40)^2+Ka_S1*10^(-C40)+Ka_S1*Ka_S2)-Ntot-K_w/10^(-C40)-Profile!C40*(10^(-C40)+2*K_HSO4)/(10^(-C40)+K_HSO4))&gt;0,1,-1)*7/2^2</f>
        <v/>
      </c>
      <c r="E40" s="9">
        <f>D40+IF((10^(-D40)+Atot*(H_NH3*(1+K_NH3*10^(-D40)/K_w))*RTL/(1+(H_NH3*(1+K_NH3*10^(-D40)/K_w))*RTL)*(K_NH3*10^(-D40)/K_w)/(1+K_NH3*10^(-D40)/K_w)-Profile!B40*(H_SO2*(1+Ka_S1/10^(-D40)+Ka_S1*Ka_S2/10^(-D40)^2))*RTL/(1+(H_SO2*(1+Ka_S1/10^(-D40)+Ka_S1*Ka_S2/10^(-D40)^2))*RTL)*(Ka_S1*10^(-D40)+2*Ka_S1*Ka_S2)/(10^(-D40)^2+Ka_S1*10^(-D40)+Ka_S1*Ka_S2)-Ntot-K_w/10^(-D40)-Profile!C40*(10^(-D40)+2*K_HSO4)/(10^(-D40)+K_HSO4))&gt;0,1,-1)*7/2^3</f>
        <v/>
      </c>
      <c r="F40" s="9">
        <f>E40+IF((10^(-E40)+Atot*(H_NH3*(1+K_NH3*10^(-E40)/K_w))*RTL/(1+(H_NH3*(1+K_NH3*10^(-E40)/K_w))*RTL)*(K_NH3*10^(-E40)/K_w)/(1+K_NH3*10^(-E40)/K_w)-Profile!B40*(H_SO2*(1+Ka_S1/10^(-E40)+Ka_S1*Ka_S2/10^(-E40)^2))*RTL/(1+(H_SO2*(1+Ka_S1/10^(-E40)+Ka_S1*Ka_S2/10^(-E40)^2))*RTL)*(Ka_S1*10^(-E40)+2*Ka_S1*Ka_S2)/(10^(-E40)^2+Ka_S1*10^(-E40)+Ka_S1*Ka_S2)-Ntot-K_w/10^(-E40)-Profile!C40*(10^(-E40)+2*K_HSO4)/(10^(-E40)+K_HSO4))&gt;0,1,-1)*7/2^4</f>
        <v/>
      </c>
      <c r="G40" s="9">
        <f>F40+IF((10^(-F40)+Atot*(H_NH3*(1+K_NH3*10^(-F40)/K_w))*RTL/(1+(H_NH3*(1+K_NH3*10^(-F40)/K_w))*RTL)*(K_NH3*10^(-F40)/K_w)/(1+K_NH3*10^(-F40)/K_w)-Profile!B40*(H_SO2*(1+Ka_S1/10^(-F40)+Ka_S1*Ka_S2/10^(-F40)^2))*RTL/(1+(H_SO2*(1+Ka_S1/10^(-F40)+Ka_S1*Ka_S2/10^(-F40)^2))*RTL)*(Ka_S1*10^(-F40)+2*Ka_S1*Ka_S2)/(10^(-F40)^2+Ka_S1*10^(-F40)+Ka_S1*Ka_S2)-Ntot-K_w/10^(-F40)-Profile!C40*(10^(-F40)+2*K_HSO4)/(10^(-F40)+K_HSO4))&gt;0,1,-1)*7/2^5</f>
        <v/>
      </c>
      <c r="H40" s="9">
        <f>G40+IF((10^(-G40)+Atot*(H_NH3*(1+K_NH3*10^(-G40)/K_w))*RTL/(1+(H_NH3*(1+K_NH3*10^(-G40)/K_w))*RTL)*(K_NH3*10^(-G40)/K_w)/(1+K_NH3*10^(-G40)/K_w)-Profile!B40*(H_SO2*(1+Ka_S1/10^(-G40)+Ka_S1*Ka_S2/10^(-G40)^2))*RTL/(1+(H_SO2*(1+Ka_S1/10^(-G40)+Ka_S1*Ka_S2/10^(-G40)^2))*RTL)*(Ka_S1*10^(-G40)+2*Ka_S1*Ka_S2)/(10^(-G40)^2+Ka_S1*10^(-G40)+Ka_S1*Ka_S2)-Ntot-K_w/10^(-G40)-Profile!C40*(10^(-G40)+2*K_HSO4)/(10^(-G40)+K_HSO4))&gt;0,1,-1)*7/2^6</f>
        <v/>
      </c>
      <c r="I40" s="9">
        <f>H40+IF((10^(-H40)+Atot*(H_NH3*(1+K_NH3*10^(-H40)/K_w))*RTL/(1+(H_NH3*(1+K_NH3*10^(-H40)/K_w))*RTL)*(K_NH3*10^(-H40)/K_w)/(1+K_NH3*10^(-H40)/K_w)-Profile!B40*(H_SO2*(1+Ka_S1/10^(-H40)+Ka_S1*Ka_S2/10^(-H40)^2))*RTL/(1+(H_SO2*(1+Ka_S1/10^(-H40)+Ka_S1*Ka_S2/10^(-H40)^2))*RTL)*(Ka_S1*10^(-H40)+2*Ka_S1*Ka_S2)/(10^(-H40)^2+Ka_S1*10^(-H40)+Ka_S1*Ka_S2)-Ntot-K_w/10^(-H40)-Profile!C40*(10^(-H40)+2*K_HSO4)/(10^(-H40)+K_HSO4))&gt;0,1,-1)*7/2^7</f>
        <v/>
      </c>
      <c r="J40" s="9">
        <f>I40+IF((10^(-I40)+Atot*(H_NH3*(1+K_NH3*10^(-I40)/K_w))*RTL/(1+(H_NH3*(1+K_NH3*10^(-I40)/K_w))*RTL)*(K_NH3*10^(-I40)/K_w)/(1+K_NH3*10^(-I40)/K_w)-Profile!B40*(H_SO2*(1+Ka_S1/10^(-I40)+Ka_S1*Ka_S2/10^(-I40)^2))*RTL/(1+(H_SO2*(1+Ka_S1/10^(-I40)+Ka_S1*Ka_S2/10^(-I40)^2))*RTL)*(Ka_S1*10^(-I40)+2*Ka_S1*Ka_S2)/(10^(-I40)^2+Ka_S1*10^(-I40)+Ka_S1*Ka_S2)-Ntot-K_w/10^(-I40)-Profile!C40*(10^(-I40)+2*K_HSO4)/(10^(-I40)+K_HSO4))&gt;0,1,-1)*7/2^8</f>
        <v/>
      </c>
      <c r="K40" s="9">
        <f>J40+IF((10^(-J40)+Atot*(H_NH3*(1+K_NH3*10^(-J40)/K_w))*RTL/(1+(H_NH3*(1+K_NH3*10^(-J40)/K_w))*RTL)*(K_NH3*10^(-J40)/K_w)/(1+K_NH3*10^(-J40)/K_w)-Profile!B40*(H_SO2*(1+Ka_S1/10^(-J40)+Ka_S1*Ka_S2/10^(-J40)^2))*RTL/(1+(H_SO2*(1+Ka_S1/10^(-J40)+Ka_S1*Ka_S2/10^(-J40)^2))*RTL)*(Ka_S1*10^(-J40)+2*Ka_S1*Ka_S2)/(10^(-J40)^2+Ka_S1*10^(-J40)+Ka_S1*Ka_S2)-Ntot-K_w/10^(-J40)-Profile!C40*(10^(-J40)+2*K_HSO4)/(10^(-J40)+K_HSO4))&gt;0,1,-1)*7/2^9</f>
        <v/>
      </c>
      <c r="L40" s="9">
        <f>K40+IF((10^(-K40)+Atot*(H_NH3*(1+K_NH3*10^(-K40)/K_w))*RTL/(1+(H_NH3*(1+K_NH3*10^(-K40)/K_w))*RTL)*(K_NH3*10^(-K40)/K_w)/(1+K_NH3*10^(-K40)/K_w)-Profile!B40*(H_SO2*(1+Ka_S1/10^(-K40)+Ka_S1*Ka_S2/10^(-K40)^2))*RTL/(1+(H_SO2*(1+Ka_S1/10^(-K40)+Ka_S1*Ka_S2/10^(-K40)^2))*RTL)*(Ka_S1*10^(-K40)+2*Ka_S1*Ka_S2)/(10^(-K40)^2+Ka_S1*10^(-K40)+Ka_S1*Ka_S2)-Ntot-K_w/10^(-K40)-Profile!C40*(10^(-K40)+2*K_HSO4)/(10^(-K40)+K_HSO4))&gt;0,1,-1)*7/2^10</f>
        <v/>
      </c>
      <c r="M40" s="9">
        <f>L40+IF((10^(-L40)+Atot*(H_NH3*(1+K_NH3*10^(-L40)/K_w))*RTL/(1+(H_NH3*(1+K_NH3*10^(-L40)/K_w))*RTL)*(K_NH3*10^(-L40)/K_w)/(1+K_NH3*10^(-L40)/K_w)-Profile!B40*(H_SO2*(1+Ka_S1/10^(-L40)+Ka_S1*Ka_S2/10^(-L40)^2))*RTL/(1+(H_SO2*(1+Ka_S1/10^(-L40)+Ka_S1*Ka_S2/10^(-L40)^2))*RTL)*(Ka_S1*10^(-L40)+2*Ka_S1*Ka_S2)/(10^(-L40)^2+Ka_S1*10^(-L40)+Ka_S1*Ka_S2)-Ntot-K_w/10^(-L40)-Profile!C40*(10^(-L40)+2*K_HSO4)/(10^(-L40)+K_HSO4))&gt;0,1,-1)*7/2^11</f>
        <v/>
      </c>
      <c r="N40" s="9">
        <f>M40+IF((10^(-M40)+Atot*(H_NH3*(1+K_NH3*10^(-M40)/K_w))*RTL/(1+(H_NH3*(1+K_NH3*10^(-M40)/K_w))*RTL)*(K_NH3*10^(-M40)/K_w)/(1+K_NH3*10^(-M40)/K_w)-Profile!B40*(H_SO2*(1+Ka_S1/10^(-M40)+Ka_S1*Ka_S2/10^(-M40)^2))*RTL/(1+(H_SO2*(1+Ka_S1/10^(-M40)+Ka_S1*Ka_S2/10^(-M40)^2))*RTL)*(Ka_S1*10^(-M40)+2*Ka_S1*Ka_S2)/(10^(-M40)^2+Ka_S1*10^(-M40)+Ka_S1*Ka_S2)-Ntot-K_w/10^(-M40)-Profile!C40*(10^(-M40)+2*K_HSO4)/(10^(-M40)+K_HSO4))&gt;0,1,-1)*7/2^12</f>
        <v/>
      </c>
      <c r="O40" s="9">
        <f>N40+IF((10^(-N40)+Atot*(H_NH3*(1+K_NH3*10^(-N40)/K_w))*RTL/(1+(H_NH3*(1+K_NH3*10^(-N40)/K_w))*RTL)*(K_NH3*10^(-N40)/K_w)/(1+K_NH3*10^(-N40)/K_w)-Profile!B40*(H_SO2*(1+Ka_S1/10^(-N40)+Ka_S1*Ka_S2/10^(-N40)^2))*RTL/(1+(H_SO2*(1+Ka_S1/10^(-N40)+Ka_S1*Ka_S2/10^(-N40)^2))*RTL)*(Ka_S1*10^(-N40)+2*Ka_S1*Ka_S2)/(10^(-N40)^2+Ka_S1*10^(-N40)+Ka_S1*Ka_S2)-Ntot-K_w/10^(-N40)-Profile!C40*(10^(-N40)+2*K_HSO4)/(10^(-N40)+K_HSO4))&gt;0,1,-1)*7/2^13</f>
        <v/>
      </c>
      <c r="P40" s="9">
        <f>O40+IF((10^(-O40)+Atot*(H_NH3*(1+K_NH3*10^(-O40)/K_w))*RTL/(1+(H_NH3*(1+K_NH3*10^(-O40)/K_w))*RTL)*(K_NH3*10^(-O40)/K_w)/(1+K_NH3*10^(-O40)/K_w)-Profile!B40*(H_SO2*(1+Ka_S1/10^(-O40)+Ka_S1*Ka_S2/10^(-O40)^2))*RTL/(1+(H_SO2*(1+Ka_S1/10^(-O40)+Ka_S1*Ka_S2/10^(-O40)^2))*RTL)*(Ka_S1*10^(-O40)+2*Ka_S1*Ka_S2)/(10^(-O40)^2+Ka_S1*10^(-O40)+Ka_S1*Ka_S2)-Ntot-K_w/10^(-O40)-Profile!C40*(10^(-O40)+2*K_HSO4)/(10^(-O40)+K_HSO4))&gt;0,1,-1)*7/2^14</f>
        <v/>
      </c>
      <c r="Q40" s="9">
        <f>P40+IF((10^(-P40)+Atot*(H_NH3*(1+K_NH3*10^(-P40)/K_w))*RTL/(1+(H_NH3*(1+K_NH3*10^(-P40)/K_w))*RTL)*(K_NH3*10^(-P40)/K_w)/(1+K_NH3*10^(-P40)/K_w)-Profile!B40*(H_SO2*(1+Ka_S1/10^(-P40)+Ka_S1*Ka_S2/10^(-P40)^2))*RTL/(1+(H_SO2*(1+Ka_S1/10^(-P40)+Ka_S1*Ka_S2/10^(-P40)^2))*RTL)*(Ka_S1*10^(-P40)+2*Ka_S1*Ka_S2)/(10^(-P40)^2+Ka_S1*10^(-P40)+Ka_S1*Ka_S2)-Ntot-K_w/10^(-P40)-Profile!C40*(10^(-P40)+2*K_HSO4)/(10^(-P40)+K_HSO4))&gt;0,1,-1)*7/2^15</f>
        <v/>
      </c>
      <c r="R40" s="9">
        <f>Q40+IF((10^(-Q40)+Atot*(H_NH3*(1+K_NH3*10^(-Q40)/K_w))*RTL/(1+(H_NH3*(1+K_NH3*10^(-Q40)/K_w))*RTL)*(K_NH3*10^(-Q40)/K_w)/(1+K_NH3*10^(-Q40)/K_w)-Profile!B40*(H_SO2*(1+Ka_S1/10^(-Q40)+Ka_S1*Ka_S2/10^(-Q40)^2))*RTL/(1+(H_SO2*(1+Ka_S1/10^(-Q40)+Ka_S1*Ka_S2/10^(-Q40)^2))*RTL)*(Ka_S1*10^(-Q40)+2*Ka_S1*Ka_S2)/(10^(-Q40)^2+Ka_S1*10^(-Q40)+Ka_S1*Ka_S2)-Ntot-K_w/10^(-Q40)-Profile!C40*(10^(-Q40)+2*K_HSO4)/(10^(-Q40)+K_HSO4))&gt;0,1,-1)*7/2^16</f>
        <v/>
      </c>
      <c r="S40" s="9">
        <f>R40+IF((10^(-R40)+Atot*(H_NH3*(1+K_NH3*10^(-R40)/K_w))*RTL/(1+(H_NH3*(1+K_NH3*10^(-R40)/K_w))*RTL)*(K_NH3*10^(-R40)/K_w)/(1+K_NH3*10^(-R40)/K_w)-Profile!B40*(H_SO2*(1+Ka_S1/10^(-R40)+Ka_S1*Ka_S2/10^(-R40)^2))*RTL/(1+(H_SO2*(1+Ka_S1/10^(-R40)+Ka_S1*Ka_S2/10^(-R40)^2))*RTL)*(Ka_S1*10^(-R40)+2*Ka_S1*Ka_S2)/(10^(-R40)^2+Ka_S1*10^(-R40)+Ka_S1*Ka_S2)-Ntot-K_w/10^(-R40)-Profile!C40*(10^(-R40)+2*K_HSO4)/(10^(-R40)+K_HSO4))&gt;0,1,-1)*7/2^17</f>
        <v/>
      </c>
      <c r="T40" s="9">
        <f>S40+IF((10^(-S40)+Atot*(H_NH3*(1+K_NH3*10^(-S40)/K_w))*RTL/(1+(H_NH3*(1+K_NH3*10^(-S40)/K_w))*RTL)*(K_NH3*10^(-S40)/K_w)/(1+K_NH3*10^(-S40)/K_w)-Profile!B40*(H_SO2*(1+Ka_S1/10^(-S40)+Ka_S1*Ka_S2/10^(-S40)^2))*RTL/(1+(H_SO2*(1+Ka_S1/10^(-S40)+Ka_S1*Ka_S2/10^(-S40)^2))*RTL)*(Ka_S1*10^(-S40)+2*Ka_S1*Ka_S2)/(10^(-S40)^2+Ka_S1*10^(-S40)+Ka_S1*Ka_S2)-Ntot-K_w/10^(-S40)-Profile!C40*(10^(-S40)+2*K_HSO4)/(10^(-S40)+K_HSO4))&gt;0,1,-1)*7/2^18</f>
        <v/>
      </c>
      <c r="U40" s="9">
        <f>T40+IF((10^(-T40)+Atot*(H_NH3*(1+K_NH3*10^(-T40)/K_w))*RTL/(1+(H_NH3*(1+K_NH3*10^(-T40)/K_w))*RTL)*(K_NH3*10^(-T40)/K_w)/(1+K_NH3*10^(-T40)/K_w)-Profile!B40*(H_SO2*(1+Ka_S1/10^(-T40)+Ka_S1*Ka_S2/10^(-T40)^2))*RTL/(1+(H_SO2*(1+Ka_S1/10^(-T40)+Ka_S1*Ka_S2/10^(-T40)^2))*RTL)*(Ka_S1*10^(-T40)+2*Ka_S1*Ka_S2)/(10^(-T40)^2+Ka_S1*10^(-T40)+Ka_S1*Ka_S2)-Ntot-K_w/10^(-T40)-Profile!C40*(10^(-T40)+2*K_HSO4)/(10^(-T40)+K_HSO4))&gt;0,1,-1)*7/2^19</f>
        <v/>
      </c>
      <c r="V40" s="9">
        <f>U40+IF((10^(-U40)+Atot*(H_NH3*(1+K_NH3*10^(-U40)/K_w))*RTL/(1+(H_NH3*(1+K_NH3*10^(-U40)/K_w))*RTL)*(K_NH3*10^(-U40)/K_w)/(1+K_NH3*10^(-U40)/K_w)-Profile!B40*(H_SO2*(1+Ka_S1/10^(-U40)+Ka_S1*Ka_S2/10^(-U40)^2))*RTL/(1+(H_SO2*(1+Ka_S1/10^(-U40)+Ka_S1*Ka_S2/10^(-U40)^2))*RTL)*(Ka_S1*10^(-U40)+2*Ka_S1*Ka_S2)/(10^(-U40)^2+Ka_S1*10^(-U40)+Ka_S1*Ka_S2)-Ntot-K_w/10^(-U40)-Profile!C40*(10^(-U40)+2*K_HSO4)/(10^(-U40)+K_HSO4))&gt;0,1,-1)*7/2^20</f>
        <v/>
      </c>
      <c r="W40" s="9">
        <f>V40+IF((10^(-V40)+Atot*(H_NH3*(1+K_NH3*10^(-V40)/K_w))*RTL/(1+(H_NH3*(1+K_NH3*10^(-V40)/K_w))*RTL)*(K_NH3*10^(-V40)/K_w)/(1+K_NH3*10^(-V40)/K_w)-Profile!B40*(H_SO2*(1+Ka_S1/10^(-V40)+Ka_S1*Ka_S2/10^(-V40)^2))*RTL/(1+(H_SO2*(1+Ka_S1/10^(-V40)+Ka_S1*Ka_S2/10^(-V40)^2))*RTL)*(Ka_S1*10^(-V40)+2*Ka_S1*Ka_S2)/(10^(-V40)^2+Ka_S1*10^(-V40)+Ka_S1*Ka_S2)-Ntot-K_w/10^(-V40)-Profile!C40*(10^(-V40)+2*K_HSO4)/(10^(-V40)+K_HSO4))&gt;0,1,-1)*7/2^21</f>
        <v/>
      </c>
      <c r="X40" s="9">
        <f>W40+IF((10^(-W40)+Atot*(H_NH3*(1+K_NH3*10^(-W40)/K_w))*RTL/(1+(H_NH3*(1+K_NH3*10^(-W40)/K_w))*RTL)*(K_NH3*10^(-W40)/K_w)/(1+K_NH3*10^(-W40)/K_w)-Profile!B40*(H_SO2*(1+Ka_S1/10^(-W40)+Ka_S1*Ka_S2/10^(-W40)^2))*RTL/(1+(H_SO2*(1+Ka_S1/10^(-W40)+Ka_S1*Ka_S2/10^(-W40)^2))*RTL)*(Ka_S1*10^(-W40)+2*Ka_S1*Ka_S2)/(10^(-W40)^2+Ka_S1*10^(-W40)+Ka_S1*Ka_S2)-Ntot-K_w/10^(-W40)-Profile!C40*(10^(-W40)+2*K_HSO4)/(10^(-W40)+K_HSO4))&gt;0,1,-1)*7/2^22</f>
        <v/>
      </c>
      <c r="Y40" s="9">
        <f>X40+IF((10^(-X40)+Atot*(H_NH3*(1+K_NH3*10^(-X40)/K_w))*RTL/(1+(H_NH3*(1+K_NH3*10^(-X40)/K_w))*RTL)*(K_NH3*10^(-X40)/K_w)/(1+K_NH3*10^(-X40)/K_w)-Profile!B40*(H_SO2*(1+Ka_S1/10^(-X40)+Ka_S1*Ka_S2/10^(-X40)^2))*RTL/(1+(H_SO2*(1+Ka_S1/10^(-X40)+Ka_S1*Ka_S2/10^(-X40)^2))*RTL)*(Ka_S1*10^(-X40)+2*Ka_S1*Ka_S2)/(10^(-X40)^2+Ka_S1*10^(-X40)+Ka_S1*Ka_S2)-Ntot-K_w/10^(-X40)-Profile!C40*(10^(-X40)+2*K_HSO4)/(10^(-X40)+K_HSO4))&gt;0,1,-1)*7/2^23</f>
        <v/>
      </c>
      <c r="Z40" s="9">
        <f>Y40+IF((10^(-Y40)+Atot*(H_NH3*(1+K_NH3*10^(-Y40)/K_w))*RTL/(1+(H_NH3*(1+K_NH3*10^(-Y40)/K_w))*RTL)*(K_NH3*10^(-Y40)/K_w)/(1+K_NH3*10^(-Y40)/K_w)-Profile!B40*(H_SO2*(1+Ka_S1/10^(-Y40)+Ka_S1*Ka_S2/10^(-Y40)^2))*RTL/(1+(H_SO2*(1+Ka_S1/10^(-Y40)+Ka_S1*Ka_S2/10^(-Y40)^2))*RTL)*(Ka_S1*10^(-Y40)+2*Ka_S1*Ka_S2)/(10^(-Y40)^2+Ka_S1*10^(-Y40)+Ka_S1*Ka_S2)-Ntot-K_w/10^(-Y40)-Profile!C40*(10^(-Y40)+2*K_HSO4)/(10^(-Y40)+K_HSO4))&gt;0,1,-1)*7/2^24</f>
        <v/>
      </c>
      <c r="AA40" s="9">
        <f>Z40+IF((10^(-Z40)+Atot*(H_NH3*(1+K_NH3*10^(-Z40)/K_w))*RTL/(1+(H_NH3*(1+K_NH3*10^(-Z40)/K_w))*RTL)*(K_NH3*10^(-Z40)/K_w)/(1+K_NH3*10^(-Z40)/K_w)-Profile!B40*(H_SO2*(1+Ka_S1/10^(-Z40)+Ka_S1*Ka_S2/10^(-Z40)^2))*RTL/(1+(H_SO2*(1+Ka_S1/10^(-Z40)+Ka_S1*Ka_S2/10^(-Z40)^2))*RTL)*(Ka_S1*10^(-Z40)+2*Ka_S1*Ka_S2)/(10^(-Z40)^2+Ka_S1*10^(-Z40)+Ka_S1*Ka_S2)-Ntot-K_w/10^(-Z40)-Profile!C40*(10^(-Z40)+2*K_HSO4)/(10^(-Z40)+K_HSO4))&gt;0,1,-1)*7/2^25</f>
        <v/>
      </c>
      <c r="AB40" s="9">
        <f>AA40+IF((10^(-AA40)+Atot*(H_NH3*(1+K_NH3*10^(-AA40)/K_w))*RTL/(1+(H_NH3*(1+K_NH3*10^(-AA40)/K_w))*RTL)*(K_NH3*10^(-AA40)/K_w)/(1+K_NH3*10^(-AA40)/K_w)-Profile!B40*(H_SO2*(1+Ka_S1/10^(-AA40)+Ka_S1*Ka_S2/10^(-AA40)^2))*RTL/(1+(H_SO2*(1+Ka_S1/10^(-AA40)+Ka_S1*Ka_S2/10^(-AA40)^2))*RTL)*(Ka_S1*10^(-AA40)+2*Ka_S1*Ka_S2)/(10^(-AA40)^2+Ka_S1*10^(-AA40)+Ka_S1*Ka_S2)-Ntot-K_w/10^(-AA40)-Profile!C40*(10^(-AA40)+2*K_HSO4)/(10^(-AA40)+K_HSO4))&gt;0,1,-1)*7/2^26</f>
        <v/>
      </c>
      <c r="AC40" s="9">
        <f>AB40+IF((10^(-AB40)+Atot*(H_NH3*(1+K_NH3*10^(-AB40)/K_w))*RTL/(1+(H_NH3*(1+K_NH3*10^(-AB40)/K_w))*RTL)*(K_NH3*10^(-AB40)/K_w)/(1+K_NH3*10^(-AB40)/K_w)-Profile!B40*(H_SO2*(1+Ka_S1/10^(-AB40)+Ka_S1*Ka_S2/10^(-AB40)^2))*RTL/(1+(H_SO2*(1+Ka_S1/10^(-AB40)+Ka_S1*Ka_S2/10^(-AB40)^2))*RTL)*(Ka_S1*10^(-AB40)+2*Ka_S1*Ka_S2)/(10^(-AB40)^2+Ka_S1*10^(-AB40)+Ka_S1*Ka_S2)-Ntot-K_w/10^(-AB40)-Profile!C40*(10^(-AB40)+2*K_HSO4)/(10^(-AB40)+K_HSO4))&gt;0,1,-1)*7/2^27</f>
        <v/>
      </c>
      <c r="AD40" s="9">
        <f>AC40+IF((10^(-AC40)+Atot*(H_NH3*(1+K_NH3*10^(-AC40)/K_w))*RTL/(1+(H_NH3*(1+K_NH3*10^(-AC40)/K_w))*RTL)*(K_NH3*10^(-AC40)/K_w)/(1+K_NH3*10^(-AC40)/K_w)-Profile!B40*(H_SO2*(1+Ka_S1/10^(-AC40)+Ka_S1*Ka_S2/10^(-AC40)^2))*RTL/(1+(H_SO2*(1+Ka_S1/10^(-AC40)+Ka_S1*Ka_S2/10^(-AC40)^2))*RTL)*(Ka_S1*10^(-AC40)+2*Ka_S1*Ka_S2)/(10^(-AC40)^2+Ka_S1*10^(-AC40)+Ka_S1*Ka_S2)-Ntot-K_w/10^(-AC40)-Profile!C40*(10^(-AC40)+2*K_HSO4)/(10^(-AC40)+K_HSO4))&gt;0,1,-1)*7/2^28</f>
        <v/>
      </c>
      <c r="AE40" s="9">
        <f>AD40+IF((10^(-AD40)+Atot*(H_NH3*(1+K_NH3*10^(-AD40)/K_w))*RTL/(1+(H_NH3*(1+K_NH3*10^(-AD40)/K_w))*RTL)*(K_NH3*10^(-AD40)/K_w)/(1+K_NH3*10^(-AD40)/K_w)-Profile!B40*(H_SO2*(1+Ka_S1/10^(-AD40)+Ka_S1*Ka_S2/10^(-AD40)^2))*RTL/(1+(H_SO2*(1+Ka_S1/10^(-AD40)+Ka_S1*Ka_S2/10^(-AD40)^2))*RTL)*(Ka_S1*10^(-AD40)+2*Ka_S1*Ka_S2)/(10^(-AD40)^2+Ka_S1*10^(-AD40)+Ka_S1*Ka_S2)-Ntot-K_w/10^(-AD40)-Profile!C40*(10^(-AD40)+2*K_HSO4)/(10^(-AD40)+K_HSO4))&gt;0,1,-1)*7/2^29</f>
        <v/>
      </c>
      <c r="AF40" s="9">
        <f>AE40+IF((10^(-AE40)+Atot*(H_NH3*(1+K_NH3*10^(-AE40)/K_w))*RTL/(1+(H_NH3*(1+K_NH3*10^(-AE40)/K_w))*RTL)*(K_NH3*10^(-AE40)/K_w)/(1+K_NH3*10^(-AE40)/K_w)-Profile!B40*(H_SO2*(1+Ka_S1/10^(-AE40)+Ka_S1*Ka_S2/10^(-AE40)^2))*RTL/(1+(H_SO2*(1+Ka_S1/10^(-AE40)+Ka_S1*Ka_S2/10^(-AE40)^2))*RTL)*(Ka_S1*10^(-AE40)+2*Ka_S1*Ka_S2)/(10^(-AE40)^2+Ka_S1*10^(-AE40)+Ka_S1*Ka_S2)-Ntot-K_w/10^(-AE40)-Profile!C40*(10^(-AE40)+2*K_HSO4)/(10^(-AE40)+K_HSO4))&gt;0,1,-1)*7/2^30</f>
        <v/>
      </c>
      <c r="AG40" s="9">
        <f>AF40+IF((10^(-AF40)+Atot*(H_NH3*(1+K_NH3*10^(-AF40)/K_w))*RTL/(1+(H_NH3*(1+K_NH3*10^(-AF40)/K_w))*RTL)*(K_NH3*10^(-AF40)/K_w)/(1+K_NH3*10^(-AF40)/K_w)-Profile!B40*(H_SO2*(1+Ka_S1/10^(-AF40)+Ka_S1*Ka_S2/10^(-AF40)^2))*RTL/(1+(H_SO2*(1+Ka_S1/10^(-AF40)+Ka_S1*Ka_S2/10^(-AF40)^2))*RTL)*(Ka_S1*10^(-AF40)+2*Ka_S1*Ka_S2)/(10^(-AF40)^2+Ka_S1*10^(-AF40)+Ka_S1*Ka_S2)-Ntot-K_w/10^(-AF40)-Profile!C40*(10^(-AF40)+2*K_HSO4)/(10^(-AF40)+K_HSO4))&gt;0,1,-1)*7/2^31</f>
        <v/>
      </c>
      <c r="AH40" s="9">
        <f>AG40+IF((10^(-AG40)+Atot*(H_NH3*(1+K_NH3*10^(-AG40)/K_w))*RTL/(1+(H_NH3*(1+K_NH3*10^(-AG40)/K_w))*RTL)*(K_NH3*10^(-AG40)/K_w)/(1+K_NH3*10^(-AG40)/K_w)-Profile!B40*(H_SO2*(1+Ka_S1/10^(-AG40)+Ka_S1*Ka_S2/10^(-AG40)^2))*RTL/(1+(H_SO2*(1+Ka_S1/10^(-AG40)+Ka_S1*Ka_S2/10^(-AG40)^2))*RTL)*(Ka_S1*10^(-AG40)+2*Ka_S1*Ka_S2)/(10^(-AG40)^2+Ka_S1*10^(-AG40)+Ka_S1*Ka_S2)-Ntot-K_w/10^(-AG40)-Profile!C40*(10^(-AG40)+2*K_HSO4)/(10^(-AG40)+K_HSO4))&gt;0,1,-1)*7/2^32</f>
        <v/>
      </c>
      <c r="AI40" s="9">
        <f>AH40+IF((10^(-AH40)+Atot*(H_NH3*(1+K_NH3*10^(-AH40)/K_w))*RTL/(1+(H_NH3*(1+K_NH3*10^(-AH40)/K_w))*RTL)*(K_NH3*10^(-AH40)/K_w)/(1+K_NH3*10^(-AH40)/K_w)-Profile!B40*(H_SO2*(1+Ka_S1/10^(-AH40)+Ka_S1*Ka_S2/10^(-AH40)^2))*RTL/(1+(H_SO2*(1+Ka_S1/10^(-AH40)+Ka_S1*Ka_S2/10^(-AH40)^2))*RTL)*(Ka_S1*10^(-AH40)+2*Ka_S1*Ka_S2)/(10^(-AH40)^2+Ka_S1*10^(-AH40)+Ka_S1*Ka_S2)-Ntot-K_w/10^(-AH40)-Profile!C40*(10^(-AH40)+2*K_HSO4)/(10^(-AH40)+K_HSO4))&gt;0,1,-1)*7/2^33</f>
        <v/>
      </c>
      <c r="AJ40" s="9">
        <f>AI40+IF((10^(-AI40)+Atot*(H_NH3*(1+K_NH3*10^(-AI40)/K_w))*RTL/(1+(H_NH3*(1+K_NH3*10^(-AI40)/K_w))*RTL)*(K_NH3*10^(-AI40)/K_w)/(1+K_NH3*10^(-AI40)/K_w)-Profile!B40*(H_SO2*(1+Ka_S1/10^(-AI40)+Ka_S1*Ka_S2/10^(-AI40)^2))*RTL/(1+(H_SO2*(1+Ka_S1/10^(-AI40)+Ka_S1*Ka_S2/10^(-AI40)^2))*RTL)*(Ka_S1*10^(-AI40)+2*Ka_S1*Ka_S2)/(10^(-AI40)^2+Ka_S1*10^(-AI40)+Ka_S1*Ka_S2)-Ntot-K_w/10^(-AI40)-Profile!C40*(10^(-AI40)+2*K_HSO4)/(10^(-AI40)+K_HSO4))&gt;0,1,-1)*7/2^34</f>
        <v/>
      </c>
      <c r="AK40" s="9">
        <f>AJ40+IF((10^(-AJ40)+Atot*(H_NH3*(1+K_NH3*10^(-AJ40)/K_w))*RTL/(1+(H_NH3*(1+K_NH3*10^(-AJ40)/K_w))*RTL)*(K_NH3*10^(-AJ40)/K_w)/(1+K_NH3*10^(-AJ40)/K_w)-Profile!B40*(H_SO2*(1+Ka_S1/10^(-AJ40)+Ka_S1*Ka_S2/10^(-AJ40)^2))*RTL/(1+(H_SO2*(1+Ka_S1/10^(-AJ40)+Ka_S1*Ka_S2/10^(-AJ40)^2))*RTL)*(Ka_S1*10^(-AJ40)+2*Ka_S1*Ka_S2)/(10^(-AJ40)^2+Ka_S1*10^(-AJ40)+Ka_S1*Ka_S2)-Ntot-K_w/10^(-AJ40)-Profile!C40*(10^(-AJ40)+2*K_HSO4)/(10^(-AJ40)+K_HSO4))&gt;0,1,-1)*7/2^35</f>
        <v/>
      </c>
      <c r="AL40" s="9">
        <f>AK40+IF((10^(-AK40)+Atot*(H_NH3*(1+K_NH3*10^(-AK40)/K_w))*RTL/(1+(H_NH3*(1+K_NH3*10^(-AK40)/K_w))*RTL)*(K_NH3*10^(-AK40)/K_w)/(1+K_NH3*10^(-AK40)/K_w)-Profile!B40*(H_SO2*(1+Ka_S1/10^(-AK40)+Ka_S1*Ka_S2/10^(-AK40)^2))*RTL/(1+(H_SO2*(1+Ka_S1/10^(-AK40)+Ka_S1*Ka_S2/10^(-AK40)^2))*RTL)*(Ka_S1*10^(-AK40)+2*Ka_S1*Ka_S2)/(10^(-AK40)^2+Ka_S1*10^(-AK40)+Ka_S1*Ka_S2)-Ntot-K_w/10^(-AK40)-Profile!C40*(10^(-AK40)+2*K_HSO4)/(10^(-AK40)+K_HSO4))&gt;0,1,-1)*7/2^36</f>
        <v/>
      </c>
    </row>
    <row r="41">
      <c r="A41">
        <f>Profile!A41</f>
        <v/>
      </c>
      <c r="B41" t="n">
        <v>7</v>
      </c>
      <c r="C41" s="9">
        <f>B41+IF((10^(-B41)+Atot*(H_NH3*(1+K_NH3*10^(-B41)/K_w))*RTL/(1+(H_NH3*(1+K_NH3*10^(-B41)/K_w))*RTL)*(K_NH3*10^(-B41)/K_w)/(1+K_NH3*10^(-B41)/K_w)-Profile!B41*(H_SO2*(1+Ka_S1/10^(-B41)+Ka_S1*Ka_S2/10^(-B41)^2))*RTL/(1+(H_SO2*(1+Ka_S1/10^(-B41)+Ka_S1*Ka_S2/10^(-B41)^2))*RTL)*(Ka_S1*10^(-B41)+2*Ka_S1*Ka_S2)/(10^(-B41)^2+Ka_S1*10^(-B41)+Ka_S1*Ka_S2)-Ntot-K_w/10^(-B41)-Profile!C41*(10^(-B41)+2*K_HSO4)/(10^(-B41)+K_HSO4))&gt;0,1,-1)*7/2^1</f>
        <v/>
      </c>
      <c r="D41" s="9">
        <f>C41+IF((10^(-C41)+Atot*(H_NH3*(1+K_NH3*10^(-C41)/K_w))*RTL/(1+(H_NH3*(1+K_NH3*10^(-C41)/K_w))*RTL)*(K_NH3*10^(-C41)/K_w)/(1+K_NH3*10^(-C41)/K_w)-Profile!B41*(H_SO2*(1+Ka_S1/10^(-C41)+Ka_S1*Ka_S2/10^(-C41)^2))*RTL/(1+(H_SO2*(1+Ka_S1/10^(-C41)+Ka_S1*Ka_S2/10^(-C41)^2))*RTL)*(Ka_S1*10^(-C41)+2*Ka_S1*Ka_S2)/(10^(-C41)^2+Ka_S1*10^(-C41)+Ka_S1*Ka_S2)-Ntot-K_w/10^(-C41)-Profile!C41*(10^(-C41)+2*K_HSO4)/(10^(-C41)+K_HSO4))&gt;0,1,-1)*7/2^2</f>
        <v/>
      </c>
      <c r="E41" s="9">
        <f>D41+IF((10^(-D41)+Atot*(H_NH3*(1+K_NH3*10^(-D41)/K_w))*RTL/(1+(H_NH3*(1+K_NH3*10^(-D41)/K_w))*RTL)*(K_NH3*10^(-D41)/K_w)/(1+K_NH3*10^(-D41)/K_w)-Profile!B41*(H_SO2*(1+Ka_S1/10^(-D41)+Ka_S1*Ka_S2/10^(-D41)^2))*RTL/(1+(H_SO2*(1+Ka_S1/10^(-D41)+Ka_S1*Ka_S2/10^(-D41)^2))*RTL)*(Ka_S1*10^(-D41)+2*Ka_S1*Ka_S2)/(10^(-D41)^2+Ka_S1*10^(-D41)+Ka_S1*Ka_S2)-Ntot-K_w/10^(-D41)-Profile!C41*(10^(-D41)+2*K_HSO4)/(10^(-D41)+K_HSO4))&gt;0,1,-1)*7/2^3</f>
        <v/>
      </c>
      <c r="F41" s="9">
        <f>E41+IF((10^(-E41)+Atot*(H_NH3*(1+K_NH3*10^(-E41)/K_w))*RTL/(1+(H_NH3*(1+K_NH3*10^(-E41)/K_w))*RTL)*(K_NH3*10^(-E41)/K_w)/(1+K_NH3*10^(-E41)/K_w)-Profile!B41*(H_SO2*(1+Ka_S1/10^(-E41)+Ka_S1*Ka_S2/10^(-E41)^2))*RTL/(1+(H_SO2*(1+Ka_S1/10^(-E41)+Ka_S1*Ka_S2/10^(-E41)^2))*RTL)*(Ka_S1*10^(-E41)+2*Ka_S1*Ka_S2)/(10^(-E41)^2+Ka_S1*10^(-E41)+Ka_S1*Ka_S2)-Ntot-K_w/10^(-E41)-Profile!C41*(10^(-E41)+2*K_HSO4)/(10^(-E41)+K_HSO4))&gt;0,1,-1)*7/2^4</f>
        <v/>
      </c>
      <c r="G41" s="9">
        <f>F41+IF((10^(-F41)+Atot*(H_NH3*(1+K_NH3*10^(-F41)/K_w))*RTL/(1+(H_NH3*(1+K_NH3*10^(-F41)/K_w))*RTL)*(K_NH3*10^(-F41)/K_w)/(1+K_NH3*10^(-F41)/K_w)-Profile!B41*(H_SO2*(1+Ka_S1/10^(-F41)+Ka_S1*Ka_S2/10^(-F41)^2))*RTL/(1+(H_SO2*(1+Ka_S1/10^(-F41)+Ka_S1*Ka_S2/10^(-F41)^2))*RTL)*(Ka_S1*10^(-F41)+2*Ka_S1*Ka_S2)/(10^(-F41)^2+Ka_S1*10^(-F41)+Ka_S1*Ka_S2)-Ntot-K_w/10^(-F41)-Profile!C41*(10^(-F41)+2*K_HSO4)/(10^(-F41)+K_HSO4))&gt;0,1,-1)*7/2^5</f>
        <v/>
      </c>
      <c r="H41" s="9">
        <f>G41+IF((10^(-G41)+Atot*(H_NH3*(1+K_NH3*10^(-G41)/K_w))*RTL/(1+(H_NH3*(1+K_NH3*10^(-G41)/K_w))*RTL)*(K_NH3*10^(-G41)/K_w)/(1+K_NH3*10^(-G41)/K_w)-Profile!B41*(H_SO2*(1+Ka_S1/10^(-G41)+Ka_S1*Ka_S2/10^(-G41)^2))*RTL/(1+(H_SO2*(1+Ka_S1/10^(-G41)+Ka_S1*Ka_S2/10^(-G41)^2))*RTL)*(Ka_S1*10^(-G41)+2*Ka_S1*Ka_S2)/(10^(-G41)^2+Ka_S1*10^(-G41)+Ka_S1*Ka_S2)-Ntot-K_w/10^(-G41)-Profile!C41*(10^(-G41)+2*K_HSO4)/(10^(-G41)+K_HSO4))&gt;0,1,-1)*7/2^6</f>
        <v/>
      </c>
      <c r="I41" s="9">
        <f>H41+IF((10^(-H41)+Atot*(H_NH3*(1+K_NH3*10^(-H41)/K_w))*RTL/(1+(H_NH3*(1+K_NH3*10^(-H41)/K_w))*RTL)*(K_NH3*10^(-H41)/K_w)/(1+K_NH3*10^(-H41)/K_w)-Profile!B41*(H_SO2*(1+Ka_S1/10^(-H41)+Ka_S1*Ka_S2/10^(-H41)^2))*RTL/(1+(H_SO2*(1+Ka_S1/10^(-H41)+Ka_S1*Ka_S2/10^(-H41)^2))*RTL)*(Ka_S1*10^(-H41)+2*Ka_S1*Ka_S2)/(10^(-H41)^2+Ka_S1*10^(-H41)+Ka_S1*Ka_S2)-Ntot-K_w/10^(-H41)-Profile!C41*(10^(-H41)+2*K_HSO4)/(10^(-H41)+K_HSO4))&gt;0,1,-1)*7/2^7</f>
        <v/>
      </c>
      <c r="J41" s="9">
        <f>I41+IF((10^(-I41)+Atot*(H_NH3*(1+K_NH3*10^(-I41)/K_w))*RTL/(1+(H_NH3*(1+K_NH3*10^(-I41)/K_w))*RTL)*(K_NH3*10^(-I41)/K_w)/(1+K_NH3*10^(-I41)/K_w)-Profile!B41*(H_SO2*(1+Ka_S1/10^(-I41)+Ka_S1*Ka_S2/10^(-I41)^2))*RTL/(1+(H_SO2*(1+Ka_S1/10^(-I41)+Ka_S1*Ka_S2/10^(-I41)^2))*RTL)*(Ka_S1*10^(-I41)+2*Ka_S1*Ka_S2)/(10^(-I41)^2+Ka_S1*10^(-I41)+Ka_S1*Ka_S2)-Ntot-K_w/10^(-I41)-Profile!C41*(10^(-I41)+2*K_HSO4)/(10^(-I41)+K_HSO4))&gt;0,1,-1)*7/2^8</f>
        <v/>
      </c>
      <c r="K41" s="9">
        <f>J41+IF((10^(-J41)+Atot*(H_NH3*(1+K_NH3*10^(-J41)/K_w))*RTL/(1+(H_NH3*(1+K_NH3*10^(-J41)/K_w))*RTL)*(K_NH3*10^(-J41)/K_w)/(1+K_NH3*10^(-J41)/K_w)-Profile!B41*(H_SO2*(1+Ka_S1/10^(-J41)+Ka_S1*Ka_S2/10^(-J41)^2))*RTL/(1+(H_SO2*(1+Ka_S1/10^(-J41)+Ka_S1*Ka_S2/10^(-J41)^2))*RTL)*(Ka_S1*10^(-J41)+2*Ka_S1*Ka_S2)/(10^(-J41)^2+Ka_S1*10^(-J41)+Ka_S1*Ka_S2)-Ntot-K_w/10^(-J41)-Profile!C41*(10^(-J41)+2*K_HSO4)/(10^(-J41)+K_HSO4))&gt;0,1,-1)*7/2^9</f>
        <v/>
      </c>
      <c r="L41" s="9">
        <f>K41+IF((10^(-K41)+Atot*(H_NH3*(1+K_NH3*10^(-K41)/K_w))*RTL/(1+(H_NH3*(1+K_NH3*10^(-K41)/K_w))*RTL)*(K_NH3*10^(-K41)/K_w)/(1+K_NH3*10^(-K41)/K_w)-Profile!B41*(H_SO2*(1+Ka_S1/10^(-K41)+Ka_S1*Ka_S2/10^(-K41)^2))*RTL/(1+(H_SO2*(1+Ka_S1/10^(-K41)+Ka_S1*Ka_S2/10^(-K41)^2))*RTL)*(Ka_S1*10^(-K41)+2*Ka_S1*Ka_S2)/(10^(-K41)^2+Ka_S1*10^(-K41)+Ka_S1*Ka_S2)-Ntot-K_w/10^(-K41)-Profile!C41*(10^(-K41)+2*K_HSO4)/(10^(-K41)+K_HSO4))&gt;0,1,-1)*7/2^10</f>
        <v/>
      </c>
      <c r="M41" s="9">
        <f>L41+IF((10^(-L41)+Atot*(H_NH3*(1+K_NH3*10^(-L41)/K_w))*RTL/(1+(H_NH3*(1+K_NH3*10^(-L41)/K_w))*RTL)*(K_NH3*10^(-L41)/K_w)/(1+K_NH3*10^(-L41)/K_w)-Profile!B41*(H_SO2*(1+Ka_S1/10^(-L41)+Ka_S1*Ka_S2/10^(-L41)^2))*RTL/(1+(H_SO2*(1+Ka_S1/10^(-L41)+Ka_S1*Ka_S2/10^(-L41)^2))*RTL)*(Ka_S1*10^(-L41)+2*Ka_S1*Ka_S2)/(10^(-L41)^2+Ka_S1*10^(-L41)+Ka_S1*Ka_S2)-Ntot-K_w/10^(-L41)-Profile!C41*(10^(-L41)+2*K_HSO4)/(10^(-L41)+K_HSO4))&gt;0,1,-1)*7/2^11</f>
        <v/>
      </c>
      <c r="N41" s="9">
        <f>M41+IF((10^(-M41)+Atot*(H_NH3*(1+K_NH3*10^(-M41)/K_w))*RTL/(1+(H_NH3*(1+K_NH3*10^(-M41)/K_w))*RTL)*(K_NH3*10^(-M41)/K_w)/(1+K_NH3*10^(-M41)/K_w)-Profile!B41*(H_SO2*(1+Ka_S1/10^(-M41)+Ka_S1*Ka_S2/10^(-M41)^2))*RTL/(1+(H_SO2*(1+Ka_S1/10^(-M41)+Ka_S1*Ka_S2/10^(-M41)^2))*RTL)*(Ka_S1*10^(-M41)+2*Ka_S1*Ka_S2)/(10^(-M41)^2+Ka_S1*10^(-M41)+Ka_S1*Ka_S2)-Ntot-K_w/10^(-M41)-Profile!C41*(10^(-M41)+2*K_HSO4)/(10^(-M41)+K_HSO4))&gt;0,1,-1)*7/2^12</f>
        <v/>
      </c>
      <c r="O41" s="9">
        <f>N41+IF((10^(-N41)+Atot*(H_NH3*(1+K_NH3*10^(-N41)/K_w))*RTL/(1+(H_NH3*(1+K_NH3*10^(-N41)/K_w))*RTL)*(K_NH3*10^(-N41)/K_w)/(1+K_NH3*10^(-N41)/K_w)-Profile!B41*(H_SO2*(1+Ka_S1/10^(-N41)+Ka_S1*Ka_S2/10^(-N41)^2))*RTL/(1+(H_SO2*(1+Ka_S1/10^(-N41)+Ka_S1*Ka_S2/10^(-N41)^2))*RTL)*(Ka_S1*10^(-N41)+2*Ka_S1*Ka_S2)/(10^(-N41)^2+Ka_S1*10^(-N41)+Ka_S1*Ka_S2)-Ntot-K_w/10^(-N41)-Profile!C41*(10^(-N41)+2*K_HSO4)/(10^(-N41)+K_HSO4))&gt;0,1,-1)*7/2^13</f>
        <v/>
      </c>
      <c r="P41" s="9">
        <f>O41+IF((10^(-O41)+Atot*(H_NH3*(1+K_NH3*10^(-O41)/K_w))*RTL/(1+(H_NH3*(1+K_NH3*10^(-O41)/K_w))*RTL)*(K_NH3*10^(-O41)/K_w)/(1+K_NH3*10^(-O41)/K_w)-Profile!B41*(H_SO2*(1+Ka_S1/10^(-O41)+Ka_S1*Ka_S2/10^(-O41)^2))*RTL/(1+(H_SO2*(1+Ka_S1/10^(-O41)+Ka_S1*Ka_S2/10^(-O41)^2))*RTL)*(Ka_S1*10^(-O41)+2*Ka_S1*Ka_S2)/(10^(-O41)^2+Ka_S1*10^(-O41)+Ka_S1*Ka_S2)-Ntot-K_w/10^(-O41)-Profile!C41*(10^(-O41)+2*K_HSO4)/(10^(-O41)+K_HSO4))&gt;0,1,-1)*7/2^14</f>
        <v/>
      </c>
      <c r="Q41" s="9">
        <f>P41+IF((10^(-P41)+Atot*(H_NH3*(1+K_NH3*10^(-P41)/K_w))*RTL/(1+(H_NH3*(1+K_NH3*10^(-P41)/K_w))*RTL)*(K_NH3*10^(-P41)/K_w)/(1+K_NH3*10^(-P41)/K_w)-Profile!B41*(H_SO2*(1+Ka_S1/10^(-P41)+Ka_S1*Ka_S2/10^(-P41)^2))*RTL/(1+(H_SO2*(1+Ka_S1/10^(-P41)+Ka_S1*Ka_S2/10^(-P41)^2))*RTL)*(Ka_S1*10^(-P41)+2*Ka_S1*Ka_S2)/(10^(-P41)^2+Ka_S1*10^(-P41)+Ka_S1*Ka_S2)-Ntot-K_w/10^(-P41)-Profile!C41*(10^(-P41)+2*K_HSO4)/(10^(-P41)+K_HSO4))&gt;0,1,-1)*7/2^15</f>
        <v/>
      </c>
      <c r="R41" s="9">
        <f>Q41+IF((10^(-Q41)+Atot*(H_NH3*(1+K_NH3*10^(-Q41)/K_w))*RTL/(1+(H_NH3*(1+K_NH3*10^(-Q41)/K_w))*RTL)*(K_NH3*10^(-Q41)/K_w)/(1+K_NH3*10^(-Q41)/K_w)-Profile!B41*(H_SO2*(1+Ka_S1/10^(-Q41)+Ka_S1*Ka_S2/10^(-Q41)^2))*RTL/(1+(H_SO2*(1+Ka_S1/10^(-Q41)+Ka_S1*Ka_S2/10^(-Q41)^2))*RTL)*(Ka_S1*10^(-Q41)+2*Ka_S1*Ka_S2)/(10^(-Q41)^2+Ka_S1*10^(-Q41)+Ka_S1*Ka_S2)-Ntot-K_w/10^(-Q41)-Profile!C41*(10^(-Q41)+2*K_HSO4)/(10^(-Q41)+K_HSO4))&gt;0,1,-1)*7/2^16</f>
        <v/>
      </c>
      <c r="S41" s="9">
        <f>R41+IF((10^(-R41)+Atot*(H_NH3*(1+K_NH3*10^(-R41)/K_w))*RTL/(1+(H_NH3*(1+K_NH3*10^(-R41)/K_w))*RTL)*(K_NH3*10^(-R41)/K_w)/(1+K_NH3*10^(-R41)/K_w)-Profile!B41*(H_SO2*(1+Ka_S1/10^(-R41)+Ka_S1*Ka_S2/10^(-R41)^2))*RTL/(1+(H_SO2*(1+Ka_S1/10^(-R41)+Ka_S1*Ka_S2/10^(-R41)^2))*RTL)*(Ka_S1*10^(-R41)+2*Ka_S1*Ka_S2)/(10^(-R41)^2+Ka_S1*10^(-R41)+Ka_S1*Ka_S2)-Ntot-K_w/10^(-R41)-Profile!C41*(10^(-R41)+2*K_HSO4)/(10^(-R41)+K_HSO4))&gt;0,1,-1)*7/2^17</f>
        <v/>
      </c>
      <c r="T41" s="9">
        <f>S41+IF((10^(-S41)+Atot*(H_NH3*(1+K_NH3*10^(-S41)/K_w))*RTL/(1+(H_NH3*(1+K_NH3*10^(-S41)/K_w))*RTL)*(K_NH3*10^(-S41)/K_w)/(1+K_NH3*10^(-S41)/K_w)-Profile!B41*(H_SO2*(1+Ka_S1/10^(-S41)+Ka_S1*Ka_S2/10^(-S41)^2))*RTL/(1+(H_SO2*(1+Ka_S1/10^(-S41)+Ka_S1*Ka_S2/10^(-S41)^2))*RTL)*(Ka_S1*10^(-S41)+2*Ka_S1*Ka_S2)/(10^(-S41)^2+Ka_S1*10^(-S41)+Ka_S1*Ka_S2)-Ntot-K_w/10^(-S41)-Profile!C41*(10^(-S41)+2*K_HSO4)/(10^(-S41)+K_HSO4))&gt;0,1,-1)*7/2^18</f>
        <v/>
      </c>
      <c r="U41" s="9">
        <f>T41+IF((10^(-T41)+Atot*(H_NH3*(1+K_NH3*10^(-T41)/K_w))*RTL/(1+(H_NH3*(1+K_NH3*10^(-T41)/K_w))*RTL)*(K_NH3*10^(-T41)/K_w)/(1+K_NH3*10^(-T41)/K_w)-Profile!B41*(H_SO2*(1+Ka_S1/10^(-T41)+Ka_S1*Ka_S2/10^(-T41)^2))*RTL/(1+(H_SO2*(1+Ka_S1/10^(-T41)+Ka_S1*Ka_S2/10^(-T41)^2))*RTL)*(Ka_S1*10^(-T41)+2*Ka_S1*Ka_S2)/(10^(-T41)^2+Ka_S1*10^(-T41)+Ka_S1*Ka_S2)-Ntot-K_w/10^(-T41)-Profile!C41*(10^(-T41)+2*K_HSO4)/(10^(-T41)+K_HSO4))&gt;0,1,-1)*7/2^19</f>
        <v/>
      </c>
      <c r="V41" s="9">
        <f>U41+IF((10^(-U41)+Atot*(H_NH3*(1+K_NH3*10^(-U41)/K_w))*RTL/(1+(H_NH3*(1+K_NH3*10^(-U41)/K_w))*RTL)*(K_NH3*10^(-U41)/K_w)/(1+K_NH3*10^(-U41)/K_w)-Profile!B41*(H_SO2*(1+Ka_S1/10^(-U41)+Ka_S1*Ka_S2/10^(-U41)^2))*RTL/(1+(H_SO2*(1+Ka_S1/10^(-U41)+Ka_S1*Ka_S2/10^(-U41)^2))*RTL)*(Ka_S1*10^(-U41)+2*Ka_S1*Ka_S2)/(10^(-U41)^2+Ka_S1*10^(-U41)+Ka_S1*Ka_S2)-Ntot-K_w/10^(-U41)-Profile!C41*(10^(-U41)+2*K_HSO4)/(10^(-U41)+K_HSO4))&gt;0,1,-1)*7/2^20</f>
        <v/>
      </c>
      <c r="W41" s="9">
        <f>V41+IF((10^(-V41)+Atot*(H_NH3*(1+K_NH3*10^(-V41)/K_w))*RTL/(1+(H_NH3*(1+K_NH3*10^(-V41)/K_w))*RTL)*(K_NH3*10^(-V41)/K_w)/(1+K_NH3*10^(-V41)/K_w)-Profile!B41*(H_SO2*(1+Ka_S1/10^(-V41)+Ka_S1*Ka_S2/10^(-V41)^2))*RTL/(1+(H_SO2*(1+Ka_S1/10^(-V41)+Ka_S1*Ka_S2/10^(-V41)^2))*RTL)*(Ka_S1*10^(-V41)+2*Ka_S1*Ka_S2)/(10^(-V41)^2+Ka_S1*10^(-V41)+Ka_S1*Ka_S2)-Ntot-K_w/10^(-V41)-Profile!C41*(10^(-V41)+2*K_HSO4)/(10^(-V41)+K_HSO4))&gt;0,1,-1)*7/2^21</f>
        <v/>
      </c>
      <c r="X41" s="9">
        <f>W41+IF((10^(-W41)+Atot*(H_NH3*(1+K_NH3*10^(-W41)/K_w))*RTL/(1+(H_NH3*(1+K_NH3*10^(-W41)/K_w))*RTL)*(K_NH3*10^(-W41)/K_w)/(1+K_NH3*10^(-W41)/K_w)-Profile!B41*(H_SO2*(1+Ka_S1/10^(-W41)+Ka_S1*Ka_S2/10^(-W41)^2))*RTL/(1+(H_SO2*(1+Ka_S1/10^(-W41)+Ka_S1*Ka_S2/10^(-W41)^2))*RTL)*(Ka_S1*10^(-W41)+2*Ka_S1*Ka_S2)/(10^(-W41)^2+Ka_S1*10^(-W41)+Ka_S1*Ka_S2)-Ntot-K_w/10^(-W41)-Profile!C41*(10^(-W41)+2*K_HSO4)/(10^(-W41)+K_HSO4))&gt;0,1,-1)*7/2^22</f>
        <v/>
      </c>
      <c r="Y41" s="9">
        <f>X41+IF((10^(-X41)+Atot*(H_NH3*(1+K_NH3*10^(-X41)/K_w))*RTL/(1+(H_NH3*(1+K_NH3*10^(-X41)/K_w))*RTL)*(K_NH3*10^(-X41)/K_w)/(1+K_NH3*10^(-X41)/K_w)-Profile!B41*(H_SO2*(1+Ka_S1/10^(-X41)+Ka_S1*Ka_S2/10^(-X41)^2))*RTL/(1+(H_SO2*(1+Ka_S1/10^(-X41)+Ka_S1*Ka_S2/10^(-X41)^2))*RTL)*(Ka_S1*10^(-X41)+2*Ka_S1*Ka_S2)/(10^(-X41)^2+Ka_S1*10^(-X41)+Ka_S1*Ka_S2)-Ntot-K_w/10^(-X41)-Profile!C41*(10^(-X41)+2*K_HSO4)/(10^(-X41)+K_HSO4))&gt;0,1,-1)*7/2^23</f>
        <v/>
      </c>
      <c r="Z41" s="9">
        <f>Y41+IF((10^(-Y41)+Atot*(H_NH3*(1+K_NH3*10^(-Y41)/K_w))*RTL/(1+(H_NH3*(1+K_NH3*10^(-Y41)/K_w))*RTL)*(K_NH3*10^(-Y41)/K_w)/(1+K_NH3*10^(-Y41)/K_w)-Profile!B41*(H_SO2*(1+Ka_S1/10^(-Y41)+Ka_S1*Ka_S2/10^(-Y41)^2))*RTL/(1+(H_SO2*(1+Ka_S1/10^(-Y41)+Ka_S1*Ka_S2/10^(-Y41)^2))*RTL)*(Ka_S1*10^(-Y41)+2*Ka_S1*Ka_S2)/(10^(-Y41)^2+Ka_S1*10^(-Y41)+Ka_S1*Ka_S2)-Ntot-K_w/10^(-Y41)-Profile!C41*(10^(-Y41)+2*K_HSO4)/(10^(-Y41)+K_HSO4))&gt;0,1,-1)*7/2^24</f>
        <v/>
      </c>
      <c r="AA41" s="9">
        <f>Z41+IF((10^(-Z41)+Atot*(H_NH3*(1+K_NH3*10^(-Z41)/K_w))*RTL/(1+(H_NH3*(1+K_NH3*10^(-Z41)/K_w))*RTL)*(K_NH3*10^(-Z41)/K_w)/(1+K_NH3*10^(-Z41)/K_w)-Profile!B41*(H_SO2*(1+Ka_S1/10^(-Z41)+Ka_S1*Ka_S2/10^(-Z41)^2))*RTL/(1+(H_SO2*(1+Ka_S1/10^(-Z41)+Ka_S1*Ka_S2/10^(-Z41)^2))*RTL)*(Ka_S1*10^(-Z41)+2*Ka_S1*Ka_S2)/(10^(-Z41)^2+Ka_S1*10^(-Z41)+Ka_S1*Ka_S2)-Ntot-K_w/10^(-Z41)-Profile!C41*(10^(-Z41)+2*K_HSO4)/(10^(-Z41)+K_HSO4))&gt;0,1,-1)*7/2^25</f>
        <v/>
      </c>
      <c r="AB41" s="9">
        <f>AA41+IF((10^(-AA41)+Atot*(H_NH3*(1+K_NH3*10^(-AA41)/K_w))*RTL/(1+(H_NH3*(1+K_NH3*10^(-AA41)/K_w))*RTL)*(K_NH3*10^(-AA41)/K_w)/(1+K_NH3*10^(-AA41)/K_w)-Profile!B41*(H_SO2*(1+Ka_S1/10^(-AA41)+Ka_S1*Ka_S2/10^(-AA41)^2))*RTL/(1+(H_SO2*(1+Ka_S1/10^(-AA41)+Ka_S1*Ka_S2/10^(-AA41)^2))*RTL)*(Ka_S1*10^(-AA41)+2*Ka_S1*Ka_S2)/(10^(-AA41)^2+Ka_S1*10^(-AA41)+Ka_S1*Ka_S2)-Ntot-K_w/10^(-AA41)-Profile!C41*(10^(-AA41)+2*K_HSO4)/(10^(-AA41)+K_HSO4))&gt;0,1,-1)*7/2^26</f>
        <v/>
      </c>
      <c r="AC41" s="9">
        <f>AB41+IF((10^(-AB41)+Atot*(H_NH3*(1+K_NH3*10^(-AB41)/K_w))*RTL/(1+(H_NH3*(1+K_NH3*10^(-AB41)/K_w))*RTL)*(K_NH3*10^(-AB41)/K_w)/(1+K_NH3*10^(-AB41)/K_w)-Profile!B41*(H_SO2*(1+Ka_S1/10^(-AB41)+Ka_S1*Ka_S2/10^(-AB41)^2))*RTL/(1+(H_SO2*(1+Ka_S1/10^(-AB41)+Ka_S1*Ka_S2/10^(-AB41)^2))*RTL)*(Ka_S1*10^(-AB41)+2*Ka_S1*Ka_S2)/(10^(-AB41)^2+Ka_S1*10^(-AB41)+Ka_S1*Ka_S2)-Ntot-K_w/10^(-AB41)-Profile!C41*(10^(-AB41)+2*K_HSO4)/(10^(-AB41)+K_HSO4))&gt;0,1,-1)*7/2^27</f>
        <v/>
      </c>
      <c r="AD41" s="9">
        <f>AC41+IF((10^(-AC41)+Atot*(H_NH3*(1+K_NH3*10^(-AC41)/K_w))*RTL/(1+(H_NH3*(1+K_NH3*10^(-AC41)/K_w))*RTL)*(K_NH3*10^(-AC41)/K_w)/(1+K_NH3*10^(-AC41)/K_w)-Profile!B41*(H_SO2*(1+Ka_S1/10^(-AC41)+Ka_S1*Ka_S2/10^(-AC41)^2))*RTL/(1+(H_SO2*(1+Ka_S1/10^(-AC41)+Ka_S1*Ka_S2/10^(-AC41)^2))*RTL)*(Ka_S1*10^(-AC41)+2*Ka_S1*Ka_S2)/(10^(-AC41)^2+Ka_S1*10^(-AC41)+Ka_S1*Ka_S2)-Ntot-K_w/10^(-AC41)-Profile!C41*(10^(-AC41)+2*K_HSO4)/(10^(-AC41)+K_HSO4))&gt;0,1,-1)*7/2^28</f>
        <v/>
      </c>
      <c r="AE41" s="9">
        <f>AD41+IF((10^(-AD41)+Atot*(H_NH3*(1+K_NH3*10^(-AD41)/K_w))*RTL/(1+(H_NH3*(1+K_NH3*10^(-AD41)/K_w))*RTL)*(K_NH3*10^(-AD41)/K_w)/(1+K_NH3*10^(-AD41)/K_w)-Profile!B41*(H_SO2*(1+Ka_S1/10^(-AD41)+Ka_S1*Ka_S2/10^(-AD41)^2))*RTL/(1+(H_SO2*(1+Ka_S1/10^(-AD41)+Ka_S1*Ka_S2/10^(-AD41)^2))*RTL)*(Ka_S1*10^(-AD41)+2*Ka_S1*Ka_S2)/(10^(-AD41)^2+Ka_S1*10^(-AD41)+Ka_S1*Ka_S2)-Ntot-K_w/10^(-AD41)-Profile!C41*(10^(-AD41)+2*K_HSO4)/(10^(-AD41)+K_HSO4))&gt;0,1,-1)*7/2^29</f>
        <v/>
      </c>
      <c r="AF41" s="9">
        <f>AE41+IF((10^(-AE41)+Atot*(H_NH3*(1+K_NH3*10^(-AE41)/K_w))*RTL/(1+(H_NH3*(1+K_NH3*10^(-AE41)/K_w))*RTL)*(K_NH3*10^(-AE41)/K_w)/(1+K_NH3*10^(-AE41)/K_w)-Profile!B41*(H_SO2*(1+Ka_S1/10^(-AE41)+Ka_S1*Ka_S2/10^(-AE41)^2))*RTL/(1+(H_SO2*(1+Ka_S1/10^(-AE41)+Ka_S1*Ka_S2/10^(-AE41)^2))*RTL)*(Ka_S1*10^(-AE41)+2*Ka_S1*Ka_S2)/(10^(-AE41)^2+Ka_S1*10^(-AE41)+Ka_S1*Ka_S2)-Ntot-K_w/10^(-AE41)-Profile!C41*(10^(-AE41)+2*K_HSO4)/(10^(-AE41)+K_HSO4))&gt;0,1,-1)*7/2^30</f>
        <v/>
      </c>
      <c r="AG41" s="9">
        <f>AF41+IF((10^(-AF41)+Atot*(H_NH3*(1+K_NH3*10^(-AF41)/K_w))*RTL/(1+(H_NH3*(1+K_NH3*10^(-AF41)/K_w))*RTL)*(K_NH3*10^(-AF41)/K_w)/(1+K_NH3*10^(-AF41)/K_w)-Profile!B41*(H_SO2*(1+Ka_S1/10^(-AF41)+Ka_S1*Ka_S2/10^(-AF41)^2))*RTL/(1+(H_SO2*(1+Ka_S1/10^(-AF41)+Ka_S1*Ka_S2/10^(-AF41)^2))*RTL)*(Ka_S1*10^(-AF41)+2*Ka_S1*Ka_S2)/(10^(-AF41)^2+Ka_S1*10^(-AF41)+Ka_S1*Ka_S2)-Ntot-K_w/10^(-AF41)-Profile!C41*(10^(-AF41)+2*K_HSO4)/(10^(-AF41)+K_HSO4))&gt;0,1,-1)*7/2^31</f>
        <v/>
      </c>
      <c r="AH41" s="9">
        <f>AG41+IF((10^(-AG41)+Atot*(H_NH3*(1+K_NH3*10^(-AG41)/K_w))*RTL/(1+(H_NH3*(1+K_NH3*10^(-AG41)/K_w))*RTL)*(K_NH3*10^(-AG41)/K_w)/(1+K_NH3*10^(-AG41)/K_w)-Profile!B41*(H_SO2*(1+Ka_S1/10^(-AG41)+Ka_S1*Ka_S2/10^(-AG41)^2))*RTL/(1+(H_SO2*(1+Ka_S1/10^(-AG41)+Ka_S1*Ka_S2/10^(-AG41)^2))*RTL)*(Ka_S1*10^(-AG41)+2*Ka_S1*Ka_S2)/(10^(-AG41)^2+Ka_S1*10^(-AG41)+Ka_S1*Ka_S2)-Ntot-K_w/10^(-AG41)-Profile!C41*(10^(-AG41)+2*K_HSO4)/(10^(-AG41)+K_HSO4))&gt;0,1,-1)*7/2^32</f>
        <v/>
      </c>
      <c r="AI41" s="9">
        <f>AH41+IF((10^(-AH41)+Atot*(H_NH3*(1+K_NH3*10^(-AH41)/K_w))*RTL/(1+(H_NH3*(1+K_NH3*10^(-AH41)/K_w))*RTL)*(K_NH3*10^(-AH41)/K_w)/(1+K_NH3*10^(-AH41)/K_w)-Profile!B41*(H_SO2*(1+Ka_S1/10^(-AH41)+Ka_S1*Ka_S2/10^(-AH41)^2))*RTL/(1+(H_SO2*(1+Ka_S1/10^(-AH41)+Ka_S1*Ka_S2/10^(-AH41)^2))*RTL)*(Ka_S1*10^(-AH41)+2*Ka_S1*Ka_S2)/(10^(-AH41)^2+Ka_S1*10^(-AH41)+Ka_S1*Ka_S2)-Ntot-K_w/10^(-AH41)-Profile!C41*(10^(-AH41)+2*K_HSO4)/(10^(-AH41)+K_HSO4))&gt;0,1,-1)*7/2^33</f>
        <v/>
      </c>
      <c r="AJ41" s="9">
        <f>AI41+IF((10^(-AI41)+Atot*(H_NH3*(1+K_NH3*10^(-AI41)/K_w))*RTL/(1+(H_NH3*(1+K_NH3*10^(-AI41)/K_w))*RTL)*(K_NH3*10^(-AI41)/K_w)/(1+K_NH3*10^(-AI41)/K_w)-Profile!B41*(H_SO2*(1+Ka_S1/10^(-AI41)+Ka_S1*Ka_S2/10^(-AI41)^2))*RTL/(1+(H_SO2*(1+Ka_S1/10^(-AI41)+Ka_S1*Ka_S2/10^(-AI41)^2))*RTL)*(Ka_S1*10^(-AI41)+2*Ka_S1*Ka_S2)/(10^(-AI41)^2+Ka_S1*10^(-AI41)+Ka_S1*Ka_S2)-Ntot-K_w/10^(-AI41)-Profile!C41*(10^(-AI41)+2*K_HSO4)/(10^(-AI41)+K_HSO4))&gt;0,1,-1)*7/2^34</f>
        <v/>
      </c>
      <c r="AK41" s="9">
        <f>AJ41+IF((10^(-AJ41)+Atot*(H_NH3*(1+K_NH3*10^(-AJ41)/K_w))*RTL/(1+(H_NH3*(1+K_NH3*10^(-AJ41)/K_w))*RTL)*(K_NH3*10^(-AJ41)/K_w)/(1+K_NH3*10^(-AJ41)/K_w)-Profile!B41*(H_SO2*(1+Ka_S1/10^(-AJ41)+Ka_S1*Ka_S2/10^(-AJ41)^2))*RTL/(1+(H_SO2*(1+Ka_S1/10^(-AJ41)+Ka_S1*Ka_S2/10^(-AJ41)^2))*RTL)*(Ka_S1*10^(-AJ41)+2*Ka_S1*Ka_S2)/(10^(-AJ41)^2+Ka_S1*10^(-AJ41)+Ka_S1*Ka_S2)-Ntot-K_w/10^(-AJ41)-Profile!C41*(10^(-AJ41)+2*K_HSO4)/(10^(-AJ41)+K_HSO4))&gt;0,1,-1)*7/2^35</f>
        <v/>
      </c>
      <c r="AL41" s="9">
        <f>AK41+IF((10^(-AK41)+Atot*(H_NH3*(1+K_NH3*10^(-AK41)/K_w))*RTL/(1+(H_NH3*(1+K_NH3*10^(-AK41)/K_w))*RTL)*(K_NH3*10^(-AK41)/K_w)/(1+K_NH3*10^(-AK41)/K_w)-Profile!B41*(H_SO2*(1+Ka_S1/10^(-AK41)+Ka_S1*Ka_S2/10^(-AK41)^2))*RTL/(1+(H_SO2*(1+Ka_S1/10^(-AK41)+Ka_S1*Ka_S2/10^(-AK41)^2))*RTL)*(Ka_S1*10^(-AK41)+2*Ka_S1*Ka_S2)/(10^(-AK41)^2+Ka_S1*10^(-AK41)+Ka_S1*Ka_S2)-Ntot-K_w/10^(-AK41)-Profile!C41*(10^(-AK41)+2*K_HSO4)/(10^(-AK41)+K_HSO4))&gt;0,1,-1)*7/2^36</f>
        <v/>
      </c>
    </row>
    <row r="42">
      <c r="A42">
        <f>Profile!A42</f>
        <v/>
      </c>
      <c r="B42" t="n">
        <v>7</v>
      </c>
      <c r="C42" s="9">
        <f>B42+IF((10^(-B42)+Atot*(H_NH3*(1+K_NH3*10^(-B42)/K_w))*RTL/(1+(H_NH3*(1+K_NH3*10^(-B42)/K_w))*RTL)*(K_NH3*10^(-B42)/K_w)/(1+K_NH3*10^(-B42)/K_w)-Profile!B42*(H_SO2*(1+Ka_S1/10^(-B42)+Ka_S1*Ka_S2/10^(-B42)^2))*RTL/(1+(H_SO2*(1+Ka_S1/10^(-B42)+Ka_S1*Ka_S2/10^(-B42)^2))*RTL)*(Ka_S1*10^(-B42)+2*Ka_S1*Ka_S2)/(10^(-B42)^2+Ka_S1*10^(-B42)+Ka_S1*Ka_S2)-Ntot-K_w/10^(-B42)-Profile!C42*(10^(-B42)+2*K_HSO4)/(10^(-B42)+K_HSO4))&gt;0,1,-1)*7/2^1</f>
        <v/>
      </c>
      <c r="D42" s="9">
        <f>C42+IF((10^(-C42)+Atot*(H_NH3*(1+K_NH3*10^(-C42)/K_w))*RTL/(1+(H_NH3*(1+K_NH3*10^(-C42)/K_w))*RTL)*(K_NH3*10^(-C42)/K_w)/(1+K_NH3*10^(-C42)/K_w)-Profile!B42*(H_SO2*(1+Ka_S1/10^(-C42)+Ka_S1*Ka_S2/10^(-C42)^2))*RTL/(1+(H_SO2*(1+Ka_S1/10^(-C42)+Ka_S1*Ka_S2/10^(-C42)^2))*RTL)*(Ka_S1*10^(-C42)+2*Ka_S1*Ka_S2)/(10^(-C42)^2+Ka_S1*10^(-C42)+Ka_S1*Ka_S2)-Ntot-K_w/10^(-C42)-Profile!C42*(10^(-C42)+2*K_HSO4)/(10^(-C42)+K_HSO4))&gt;0,1,-1)*7/2^2</f>
        <v/>
      </c>
      <c r="E42" s="9">
        <f>D42+IF((10^(-D42)+Atot*(H_NH3*(1+K_NH3*10^(-D42)/K_w))*RTL/(1+(H_NH3*(1+K_NH3*10^(-D42)/K_w))*RTL)*(K_NH3*10^(-D42)/K_w)/(1+K_NH3*10^(-D42)/K_w)-Profile!B42*(H_SO2*(1+Ka_S1/10^(-D42)+Ka_S1*Ka_S2/10^(-D42)^2))*RTL/(1+(H_SO2*(1+Ka_S1/10^(-D42)+Ka_S1*Ka_S2/10^(-D42)^2))*RTL)*(Ka_S1*10^(-D42)+2*Ka_S1*Ka_S2)/(10^(-D42)^2+Ka_S1*10^(-D42)+Ka_S1*Ka_S2)-Ntot-K_w/10^(-D42)-Profile!C42*(10^(-D42)+2*K_HSO4)/(10^(-D42)+K_HSO4))&gt;0,1,-1)*7/2^3</f>
        <v/>
      </c>
      <c r="F42" s="9">
        <f>E42+IF((10^(-E42)+Atot*(H_NH3*(1+K_NH3*10^(-E42)/K_w))*RTL/(1+(H_NH3*(1+K_NH3*10^(-E42)/K_w))*RTL)*(K_NH3*10^(-E42)/K_w)/(1+K_NH3*10^(-E42)/K_w)-Profile!B42*(H_SO2*(1+Ka_S1/10^(-E42)+Ka_S1*Ka_S2/10^(-E42)^2))*RTL/(1+(H_SO2*(1+Ka_S1/10^(-E42)+Ka_S1*Ka_S2/10^(-E42)^2))*RTL)*(Ka_S1*10^(-E42)+2*Ka_S1*Ka_S2)/(10^(-E42)^2+Ka_S1*10^(-E42)+Ka_S1*Ka_S2)-Ntot-K_w/10^(-E42)-Profile!C42*(10^(-E42)+2*K_HSO4)/(10^(-E42)+K_HSO4))&gt;0,1,-1)*7/2^4</f>
        <v/>
      </c>
      <c r="G42" s="9">
        <f>F42+IF((10^(-F42)+Atot*(H_NH3*(1+K_NH3*10^(-F42)/K_w))*RTL/(1+(H_NH3*(1+K_NH3*10^(-F42)/K_w))*RTL)*(K_NH3*10^(-F42)/K_w)/(1+K_NH3*10^(-F42)/K_w)-Profile!B42*(H_SO2*(1+Ka_S1/10^(-F42)+Ka_S1*Ka_S2/10^(-F42)^2))*RTL/(1+(H_SO2*(1+Ka_S1/10^(-F42)+Ka_S1*Ka_S2/10^(-F42)^2))*RTL)*(Ka_S1*10^(-F42)+2*Ka_S1*Ka_S2)/(10^(-F42)^2+Ka_S1*10^(-F42)+Ka_S1*Ka_S2)-Ntot-K_w/10^(-F42)-Profile!C42*(10^(-F42)+2*K_HSO4)/(10^(-F42)+K_HSO4))&gt;0,1,-1)*7/2^5</f>
        <v/>
      </c>
      <c r="H42" s="9">
        <f>G42+IF((10^(-G42)+Atot*(H_NH3*(1+K_NH3*10^(-G42)/K_w))*RTL/(1+(H_NH3*(1+K_NH3*10^(-G42)/K_w))*RTL)*(K_NH3*10^(-G42)/K_w)/(1+K_NH3*10^(-G42)/K_w)-Profile!B42*(H_SO2*(1+Ka_S1/10^(-G42)+Ka_S1*Ka_S2/10^(-G42)^2))*RTL/(1+(H_SO2*(1+Ka_S1/10^(-G42)+Ka_S1*Ka_S2/10^(-G42)^2))*RTL)*(Ka_S1*10^(-G42)+2*Ka_S1*Ka_S2)/(10^(-G42)^2+Ka_S1*10^(-G42)+Ka_S1*Ka_S2)-Ntot-K_w/10^(-G42)-Profile!C42*(10^(-G42)+2*K_HSO4)/(10^(-G42)+K_HSO4))&gt;0,1,-1)*7/2^6</f>
        <v/>
      </c>
      <c r="I42" s="9">
        <f>H42+IF((10^(-H42)+Atot*(H_NH3*(1+K_NH3*10^(-H42)/K_w))*RTL/(1+(H_NH3*(1+K_NH3*10^(-H42)/K_w))*RTL)*(K_NH3*10^(-H42)/K_w)/(1+K_NH3*10^(-H42)/K_w)-Profile!B42*(H_SO2*(1+Ka_S1/10^(-H42)+Ka_S1*Ka_S2/10^(-H42)^2))*RTL/(1+(H_SO2*(1+Ka_S1/10^(-H42)+Ka_S1*Ka_S2/10^(-H42)^2))*RTL)*(Ka_S1*10^(-H42)+2*Ka_S1*Ka_S2)/(10^(-H42)^2+Ka_S1*10^(-H42)+Ka_S1*Ka_S2)-Ntot-K_w/10^(-H42)-Profile!C42*(10^(-H42)+2*K_HSO4)/(10^(-H42)+K_HSO4))&gt;0,1,-1)*7/2^7</f>
        <v/>
      </c>
      <c r="J42" s="9">
        <f>I42+IF((10^(-I42)+Atot*(H_NH3*(1+K_NH3*10^(-I42)/K_w))*RTL/(1+(H_NH3*(1+K_NH3*10^(-I42)/K_w))*RTL)*(K_NH3*10^(-I42)/K_w)/(1+K_NH3*10^(-I42)/K_w)-Profile!B42*(H_SO2*(1+Ka_S1/10^(-I42)+Ka_S1*Ka_S2/10^(-I42)^2))*RTL/(1+(H_SO2*(1+Ka_S1/10^(-I42)+Ka_S1*Ka_S2/10^(-I42)^2))*RTL)*(Ka_S1*10^(-I42)+2*Ka_S1*Ka_S2)/(10^(-I42)^2+Ka_S1*10^(-I42)+Ka_S1*Ka_S2)-Ntot-K_w/10^(-I42)-Profile!C42*(10^(-I42)+2*K_HSO4)/(10^(-I42)+K_HSO4))&gt;0,1,-1)*7/2^8</f>
        <v/>
      </c>
      <c r="K42" s="9">
        <f>J42+IF((10^(-J42)+Atot*(H_NH3*(1+K_NH3*10^(-J42)/K_w))*RTL/(1+(H_NH3*(1+K_NH3*10^(-J42)/K_w))*RTL)*(K_NH3*10^(-J42)/K_w)/(1+K_NH3*10^(-J42)/K_w)-Profile!B42*(H_SO2*(1+Ka_S1/10^(-J42)+Ka_S1*Ka_S2/10^(-J42)^2))*RTL/(1+(H_SO2*(1+Ka_S1/10^(-J42)+Ka_S1*Ka_S2/10^(-J42)^2))*RTL)*(Ka_S1*10^(-J42)+2*Ka_S1*Ka_S2)/(10^(-J42)^2+Ka_S1*10^(-J42)+Ka_S1*Ka_S2)-Ntot-K_w/10^(-J42)-Profile!C42*(10^(-J42)+2*K_HSO4)/(10^(-J42)+K_HSO4))&gt;0,1,-1)*7/2^9</f>
        <v/>
      </c>
      <c r="L42" s="9">
        <f>K42+IF((10^(-K42)+Atot*(H_NH3*(1+K_NH3*10^(-K42)/K_w))*RTL/(1+(H_NH3*(1+K_NH3*10^(-K42)/K_w))*RTL)*(K_NH3*10^(-K42)/K_w)/(1+K_NH3*10^(-K42)/K_w)-Profile!B42*(H_SO2*(1+Ka_S1/10^(-K42)+Ka_S1*Ka_S2/10^(-K42)^2))*RTL/(1+(H_SO2*(1+Ka_S1/10^(-K42)+Ka_S1*Ka_S2/10^(-K42)^2))*RTL)*(Ka_S1*10^(-K42)+2*Ka_S1*Ka_S2)/(10^(-K42)^2+Ka_S1*10^(-K42)+Ka_S1*Ka_S2)-Ntot-K_w/10^(-K42)-Profile!C42*(10^(-K42)+2*K_HSO4)/(10^(-K42)+K_HSO4))&gt;0,1,-1)*7/2^10</f>
        <v/>
      </c>
      <c r="M42" s="9">
        <f>L42+IF((10^(-L42)+Atot*(H_NH3*(1+K_NH3*10^(-L42)/K_w))*RTL/(1+(H_NH3*(1+K_NH3*10^(-L42)/K_w))*RTL)*(K_NH3*10^(-L42)/K_w)/(1+K_NH3*10^(-L42)/K_w)-Profile!B42*(H_SO2*(1+Ka_S1/10^(-L42)+Ka_S1*Ka_S2/10^(-L42)^2))*RTL/(1+(H_SO2*(1+Ka_S1/10^(-L42)+Ka_S1*Ka_S2/10^(-L42)^2))*RTL)*(Ka_S1*10^(-L42)+2*Ka_S1*Ka_S2)/(10^(-L42)^2+Ka_S1*10^(-L42)+Ka_S1*Ka_S2)-Ntot-K_w/10^(-L42)-Profile!C42*(10^(-L42)+2*K_HSO4)/(10^(-L42)+K_HSO4))&gt;0,1,-1)*7/2^11</f>
        <v/>
      </c>
      <c r="N42" s="9">
        <f>M42+IF((10^(-M42)+Atot*(H_NH3*(1+K_NH3*10^(-M42)/K_w))*RTL/(1+(H_NH3*(1+K_NH3*10^(-M42)/K_w))*RTL)*(K_NH3*10^(-M42)/K_w)/(1+K_NH3*10^(-M42)/K_w)-Profile!B42*(H_SO2*(1+Ka_S1/10^(-M42)+Ka_S1*Ka_S2/10^(-M42)^2))*RTL/(1+(H_SO2*(1+Ka_S1/10^(-M42)+Ka_S1*Ka_S2/10^(-M42)^2))*RTL)*(Ka_S1*10^(-M42)+2*Ka_S1*Ka_S2)/(10^(-M42)^2+Ka_S1*10^(-M42)+Ka_S1*Ka_S2)-Ntot-K_w/10^(-M42)-Profile!C42*(10^(-M42)+2*K_HSO4)/(10^(-M42)+K_HSO4))&gt;0,1,-1)*7/2^12</f>
        <v/>
      </c>
      <c r="O42" s="9">
        <f>N42+IF((10^(-N42)+Atot*(H_NH3*(1+K_NH3*10^(-N42)/K_w))*RTL/(1+(H_NH3*(1+K_NH3*10^(-N42)/K_w))*RTL)*(K_NH3*10^(-N42)/K_w)/(1+K_NH3*10^(-N42)/K_w)-Profile!B42*(H_SO2*(1+Ka_S1/10^(-N42)+Ka_S1*Ka_S2/10^(-N42)^2))*RTL/(1+(H_SO2*(1+Ka_S1/10^(-N42)+Ka_S1*Ka_S2/10^(-N42)^2))*RTL)*(Ka_S1*10^(-N42)+2*Ka_S1*Ka_S2)/(10^(-N42)^2+Ka_S1*10^(-N42)+Ka_S1*Ka_S2)-Ntot-K_w/10^(-N42)-Profile!C42*(10^(-N42)+2*K_HSO4)/(10^(-N42)+K_HSO4))&gt;0,1,-1)*7/2^13</f>
        <v/>
      </c>
      <c r="P42" s="9">
        <f>O42+IF((10^(-O42)+Atot*(H_NH3*(1+K_NH3*10^(-O42)/K_w))*RTL/(1+(H_NH3*(1+K_NH3*10^(-O42)/K_w))*RTL)*(K_NH3*10^(-O42)/K_w)/(1+K_NH3*10^(-O42)/K_w)-Profile!B42*(H_SO2*(1+Ka_S1/10^(-O42)+Ka_S1*Ka_S2/10^(-O42)^2))*RTL/(1+(H_SO2*(1+Ka_S1/10^(-O42)+Ka_S1*Ka_S2/10^(-O42)^2))*RTL)*(Ka_S1*10^(-O42)+2*Ka_S1*Ka_S2)/(10^(-O42)^2+Ka_S1*10^(-O42)+Ka_S1*Ka_S2)-Ntot-K_w/10^(-O42)-Profile!C42*(10^(-O42)+2*K_HSO4)/(10^(-O42)+K_HSO4))&gt;0,1,-1)*7/2^14</f>
        <v/>
      </c>
      <c r="Q42" s="9">
        <f>P42+IF((10^(-P42)+Atot*(H_NH3*(1+K_NH3*10^(-P42)/K_w))*RTL/(1+(H_NH3*(1+K_NH3*10^(-P42)/K_w))*RTL)*(K_NH3*10^(-P42)/K_w)/(1+K_NH3*10^(-P42)/K_w)-Profile!B42*(H_SO2*(1+Ka_S1/10^(-P42)+Ka_S1*Ka_S2/10^(-P42)^2))*RTL/(1+(H_SO2*(1+Ka_S1/10^(-P42)+Ka_S1*Ka_S2/10^(-P42)^2))*RTL)*(Ka_S1*10^(-P42)+2*Ka_S1*Ka_S2)/(10^(-P42)^2+Ka_S1*10^(-P42)+Ka_S1*Ka_S2)-Ntot-K_w/10^(-P42)-Profile!C42*(10^(-P42)+2*K_HSO4)/(10^(-P42)+K_HSO4))&gt;0,1,-1)*7/2^15</f>
        <v/>
      </c>
      <c r="R42" s="9">
        <f>Q42+IF((10^(-Q42)+Atot*(H_NH3*(1+K_NH3*10^(-Q42)/K_w))*RTL/(1+(H_NH3*(1+K_NH3*10^(-Q42)/K_w))*RTL)*(K_NH3*10^(-Q42)/K_w)/(1+K_NH3*10^(-Q42)/K_w)-Profile!B42*(H_SO2*(1+Ka_S1/10^(-Q42)+Ka_S1*Ka_S2/10^(-Q42)^2))*RTL/(1+(H_SO2*(1+Ka_S1/10^(-Q42)+Ka_S1*Ka_S2/10^(-Q42)^2))*RTL)*(Ka_S1*10^(-Q42)+2*Ka_S1*Ka_S2)/(10^(-Q42)^2+Ka_S1*10^(-Q42)+Ka_S1*Ka_S2)-Ntot-K_w/10^(-Q42)-Profile!C42*(10^(-Q42)+2*K_HSO4)/(10^(-Q42)+K_HSO4))&gt;0,1,-1)*7/2^16</f>
        <v/>
      </c>
      <c r="S42" s="9">
        <f>R42+IF((10^(-R42)+Atot*(H_NH3*(1+K_NH3*10^(-R42)/K_w))*RTL/(1+(H_NH3*(1+K_NH3*10^(-R42)/K_w))*RTL)*(K_NH3*10^(-R42)/K_w)/(1+K_NH3*10^(-R42)/K_w)-Profile!B42*(H_SO2*(1+Ka_S1/10^(-R42)+Ka_S1*Ka_S2/10^(-R42)^2))*RTL/(1+(H_SO2*(1+Ka_S1/10^(-R42)+Ka_S1*Ka_S2/10^(-R42)^2))*RTL)*(Ka_S1*10^(-R42)+2*Ka_S1*Ka_S2)/(10^(-R42)^2+Ka_S1*10^(-R42)+Ka_S1*Ka_S2)-Ntot-K_w/10^(-R42)-Profile!C42*(10^(-R42)+2*K_HSO4)/(10^(-R42)+K_HSO4))&gt;0,1,-1)*7/2^17</f>
        <v/>
      </c>
      <c r="T42" s="9">
        <f>S42+IF((10^(-S42)+Atot*(H_NH3*(1+K_NH3*10^(-S42)/K_w))*RTL/(1+(H_NH3*(1+K_NH3*10^(-S42)/K_w))*RTL)*(K_NH3*10^(-S42)/K_w)/(1+K_NH3*10^(-S42)/K_w)-Profile!B42*(H_SO2*(1+Ka_S1/10^(-S42)+Ka_S1*Ka_S2/10^(-S42)^2))*RTL/(1+(H_SO2*(1+Ka_S1/10^(-S42)+Ka_S1*Ka_S2/10^(-S42)^2))*RTL)*(Ka_S1*10^(-S42)+2*Ka_S1*Ka_S2)/(10^(-S42)^2+Ka_S1*10^(-S42)+Ka_S1*Ka_S2)-Ntot-K_w/10^(-S42)-Profile!C42*(10^(-S42)+2*K_HSO4)/(10^(-S42)+K_HSO4))&gt;0,1,-1)*7/2^18</f>
        <v/>
      </c>
      <c r="U42" s="9">
        <f>T42+IF((10^(-T42)+Atot*(H_NH3*(1+K_NH3*10^(-T42)/K_w))*RTL/(1+(H_NH3*(1+K_NH3*10^(-T42)/K_w))*RTL)*(K_NH3*10^(-T42)/K_w)/(1+K_NH3*10^(-T42)/K_w)-Profile!B42*(H_SO2*(1+Ka_S1/10^(-T42)+Ka_S1*Ka_S2/10^(-T42)^2))*RTL/(1+(H_SO2*(1+Ka_S1/10^(-T42)+Ka_S1*Ka_S2/10^(-T42)^2))*RTL)*(Ka_S1*10^(-T42)+2*Ka_S1*Ka_S2)/(10^(-T42)^2+Ka_S1*10^(-T42)+Ka_S1*Ka_S2)-Ntot-K_w/10^(-T42)-Profile!C42*(10^(-T42)+2*K_HSO4)/(10^(-T42)+K_HSO4))&gt;0,1,-1)*7/2^19</f>
        <v/>
      </c>
      <c r="V42" s="9">
        <f>U42+IF((10^(-U42)+Atot*(H_NH3*(1+K_NH3*10^(-U42)/K_w))*RTL/(1+(H_NH3*(1+K_NH3*10^(-U42)/K_w))*RTL)*(K_NH3*10^(-U42)/K_w)/(1+K_NH3*10^(-U42)/K_w)-Profile!B42*(H_SO2*(1+Ka_S1/10^(-U42)+Ka_S1*Ka_S2/10^(-U42)^2))*RTL/(1+(H_SO2*(1+Ka_S1/10^(-U42)+Ka_S1*Ka_S2/10^(-U42)^2))*RTL)*(Ka_S1*10^(-U42)+2*Ka_S1*Ka_S2)/(10^(-U42)^2+Ka_S1*10^(-U42)+Ka_S1*Ka_S2)-Ntot-K_w/10^(-U42)-Profile!C42*(10^(-U42)+2*K_HSO4)/(10^(-U42)+K_HSO4))&gt;0,1,-1)*7/2^20</f>
        <v/>
      </c>
      <c r="W42" s="9">
        <f>V42+IF((10^(-V42)+Atot*(H_NH3*(1+K_NH3*10^(-V42)/K_w))*RTL/(1+(H_NH3*(1+K_NH3*10^(-V42)/K_w))*RTL)*(K_NH3*10^(-V42)/K_w)/(1+K_NH3*10^(-V42)/K_w)-Profile!B42*(H_SO2*(1+Ka_S1/10^(-V42)+Ka_S1*Ka_S2/10^(-V42)^2))*RTL/(1+(H_SO2*(1+Ka_S1/10^(-V42)+Ka_S1*Ka_S2/10^(-V42)^2))*RTL)*(Ka_S1*10^(-V42)+2*Ka_S1*Ka_S2)/(10^(-V42)^2+Ka_S1*10^(-V42)+Ka_S1*Ka_S2)-Ntot-K_w/10^(-V42)-Profile!C42*(10^(-V42)+2*K_HSO4)/(10^(-V42)+K_HSO4))&gt;0,1,-1)*7/2^21</f>
        <v/>
      </c>
      <c r="X42" s="9">
        <f>W42+IF((10^(-W42)+Atot*(H_NH3*(1+K_NH3*10^(-W42)/K_w))*RTL/(1+(H_NH3*(1+K_NH3*10^(-W42)/K_w))*RTL)*(K_NH3*10^(-W42)/K_w)/(1+K_NH3*10^(-W42)/K_w)-Profile!B42*(H_SO2*(1+Ka_S1/10^(-W42)+Ka_S1*Ka_S2/10^(-W42)^2))*RTL/(1+(H_SO2*(1+Ka_S1/10^(-W42)+Ka_S1*Ka_S2/10^(-W42)^2))*RTL)*(Ka_S1*10^(-W42)+2*Ka_S1*Ka_S2)/(10^(-W42)^2+Ka_S1*10^(-W42)+Ka_S1*Ka_S2)-Ntot-K_w/10^(-W42)-Profile!C42*(10^(-W42)+2*K_HSO4)/(10^(-W42)+K_HSO4))&gt;0,1,-1)*7/2^22</f>
        <v/>
      </c>
      <c r="Y42" s="9">
        <f>X42+IF((10^(-X42)+Atot*(H_NH3*(1+K_NH3*10^(-X42)/K_w))*RTL/(1+(H_NH3*(1+K_NH3*10^(-X42)/K_w))*RTL)*(K_NH3*10^(-X42)/K_w)/(1+K_NH3*10^(-X42)/K_w)-Profile!B42*(H_SO2*(1+Ka_S1/10^(-X42)+Ka_S1*Ka_S2/10^(-X42)^2))*RTL/(1+(H_SO2*(1+Ka_S1/10^(-X42)+Ka_S1*Ka_S2/10^(-X42)^2))*RTL)*(Ka_S1*10^(-X42)+2*Ka_S1*Ka_S2)/(10^(-X42)^2+Ka_S1*10^(-X42)+Ka_S1*Ka_S2)-Ntot-K_w/10^(-X42)-Profile!C42*(10^(-X42)+2*K_HSO4)/(10^(-X42)+K_HSO4))&gt;0,1,-1)*7/2^23</f>
        <v/>
      </c>
      <c r="Z42" s="9">
        <f>Y42+IF((10^(-Y42)+Atot*(H_NH3*(1+K_NH3*10^(-Y42)/K_w))*RTL/(1+(H_NH3*(1+K_NH3*10^(-Y42)/K_w))*RTL)*(K_NH3*10^(-Y42)/K_w)/(1+K_NH3*10^(-Y42)/K_w)-Profile!B42*(H_SO2*(1+Ka_S1/10^(-Y42)+Ka_S1*Ka_S2/10^(-Y42)^2))*RTL/(1+(H_SO2*(1+Ka_S1/10^(-Y42)+Ka_S1*Ka_S2/10^(-Y42)^2))*RTL)*(Ka_S1*10^(-Y42)+2*Ka_S1*Ka_S2)/(10^(-Y42)^2+Ka_S1*10^(-Y42)+Ka_S1*Ka_S2)-Ntot-K_w/10^(-Y42)-Profile!C42*(10^(-Y42)+2*K_HSO4)/(10^(-Y42)+K_HSO4))&gt;0,1,-1)*7/2^24</f>
        <v/>
      </c>
      <c r="AA42" s="9">
        <f>Z42+IF((10^(-Z42)+Atot*(H_NH3*(1+K_NH3*10^(-Z42)/K_w))*RTL/(1+(H_NH3*(1+K_NH3*10^(-Z42)/K_w))*RTL)*(K_NH3*10^(-Z42)/K_w)/(1+K_NH3*10^(-Z42)/K_w)-Profile!B42*(H_SO2*(1+Ka_S1/10^(-Z42)+Ka_S1*Ka_S2/10^(-Z42)^2))*RTL/(1+(H_SO2*(1+Ka_S1/10^(-Z42)+Ka_S1*Ka_S2/10^(-Z42)^2))*RTL)*(Ka_S1*10^(-Z42)+2*Ka_S1*Ka_S2)/(10^(-Z42)^2+Ka_S1*10^(-Z42)+Ka_S1*Ka_S2)-Ntot-K_w/10^(-Z42)-Profile!C42*(10^(-Z42)+2*K_HSO4)/(10^(-Z42)+K_HSO4))&gt;0,1,-1)*7/2^25</f>
        <v/>
      </c>
      <c r="AB42" s="9">
        <f>AA42+IF((10^(-AA42)+Atot*(H_NH3*(1+K_NH3*10^(-AA42)/K_w))*RTL/(1+(H_NH3*(1+K_NH3*10^(-AA42)/K_w))*RTL)*(K_NH3*10^(-AA42)/K_w)/(1+K_NH3*10^(-AA42)/K_w)-Profile!B42*(H_SO2*(1+Ka_S1/10^(-AA42)+Ka_S1*Ka_S2/10^(-AA42)^2))*RTL/(1+(H_SO2*(1+Ka_S1/10^(-AA42)+Ka_S1*Ka_S2/10^(-AA42)^2))*RTL)*(Ka_S1*10^(-AA42)+2*Ka_S1*Ka_S2)/(10^(-AA42)^2+Ka_S1*10^(-AA42)+Ka_S1*Ka_S2)-Ntot-K_w/10^(-AA42)-Profile!C42*(10^(-AA42)+2*K_HSO4)/(10^(-AA42)+K_HSO4))&gt;0,1,-1)*7/2^26</f>
        <v/>
      </c>
      <c r="AC42" s="9">
        <f>AB42+IF((10^(-AB42)+Atot*(H_NH3*(1+K_NH3*10^(-AB42)/K_w))*RTL/(1+(H_NH3*(1+K_NH3*10^(-AB42)/K_w))*RTL)*(K_NH3*10^(-AB42)/K_w)/(1+K_NH3*10^(-AB42)/K_w)-Profile!B42*(H_SO2*(1+Ka_S1/10^(-AB42)+Ka_S1*Ka_S2/10^(-AB42)^2))*RTL/(1+(H_SO2*(1+Ka_S1/10^(-AB42)+Ka_S1*Ka_S2/10^(-AB42)^2))*RTL)*(Ka_S1*10^(-AB42)+2*Ka_S1*Ka_S2)/(10^(-AB42)^2+Ka_S1*10^(-AB42)+Ka_S1*Ka_S2)-Ntot-K_w/10^(-AB42)-Profile!C42*(10^(-AB42)+2*K_HSO4)/(10^(-AB42)+K_HSO4))&gt;0,1,-1)*7/2^27</f>
        <v/>
      </c>
      <c r="AD42" s="9">
        <f>AC42+IF((10^(-AC42)+Atot*(H_NH3*(1+K_NH3*10^(-AC42)/K_w))*RTL/(1+(H_NH3*(1+K_NH3*10^(-AC42)/K_w))*RTL)*(K_NH3*10^(-AC42)/K_w)/(1+K_NH3*10^(-AC42)/K_w)-Profile!B42*(H_SO2*(1+Ka_S1/10^(-AC42)+Ka_S1*Ka_S2/10^(-AC42)^2))*RTL/(1+(H_SO2*(1+Ka_S1/10^(-AC42)+Ka_S1*Ka_S2/10^(-AC42)^2))*RTL)*(Ka_S1*10^(-AC42)+2*Ka_S1*Ka_S2)/(10^(-AC42)^2+Ka_S1*10^(-AC42)+Ka_S1*Ka_S2)-Ntot-K_w/10^(-AC42)-Profile!C42*(10^(-AC42)+2*K_HSO4)/(10^(-AC42)+K_HSO4))&gt;0,1,-1)*7/2^28</f>
        <v/>
      </c>
      <c r="AE42" s="9">
        <f>AD42+IF((10^(-AD42)+Atot*(H_NH3*(1+K_NH3*10^(-AD42)/K_w))*RTL/(1+(H_NH3*(1+K_NH3*10^(-AD42)/K_w))*RTL)*(K_NH3*10^(-AD42)/K_w)/(1+K_NH3*10^(-AD42)/K_w)-Profile!B42*(H_SO2*(1+Ka_S1/10^(-AD42)+Ka_S1*Ka_S2/10^(-AD42)^2))*RTL/(1+(H_SO2*(1+Ka_S1/10^(-AD42)+Ka_S1*Ka_S2/10^(-AD42)^2))*RTL)*(Ka_S1*10^(-AD42)+2*Ka_S1*Ka_S2)/(10^(-AD42)^2+Ka_S1*10^(-AD42)+Ka_S1*Ka_S2)-Ntot-K_w/10^(-AD42)-Profile!C42*(10^(-AD42)+2*K_HSO4)/(10^(-AD42)+K_HSO4))&gt;0,1,-1)*7/2^29</f>
        <v/>
      </c>
      <c r="AF42" s="9">
        <f>AE42+IF((10^(-AE42)+Atot*(H_NH3*(1+K_NH3*10^(-AE42)/K_w))*RTL/(1+(H_NH3*(1+K_NH3*10^(-AE42)/K_w))*RTL)*(K_NH3*10^(-AE42)/K_w)/(1+K_NH3*10^(-AE42)/K_w)-Profile!B42*(H_SO2*(1+Ka_S1/10^(-AE42)+Ka_S1*Ka_S2/10^(-AE42)^2))*RTL/(1+(H_SO2*(1+Ka_S1/10^(-AE42)+Ka_S1*Ka_S2/10^(-AE42)^2))*RTL)*(Ka_S1*10^(-AE42)+2*Ka_S1*Ka_S2)/(10^(-AE42)^2+Ka_S1*10^(-AE42)+Ka_S1*Ka_S2)-Ntot-K_w/10^(-AE42)-Profile!C42*(10^(-AE42)+2*K_HSO4)/(10^(-AE42)+K_HSO4))&gt;0,1,-1)*7/2^30</f>
        <v/>
      </c>
      <c r="AG42" s="9">
        <f>AF42+IF((10^(-AF42)+Atot*(H_NH3*(1+K_NH3*10^(-AF42)/K_w))*RTL/(1+(H_NH3*(1+K_NH3*10^(-AF42)/K_w))*RTL)*(K_NH3*10^(-AF42)/K_w)/(1+K_NH3*10^(-AF42)/K_w)-Profile!B42*(H_SO2*(1+Ka_S1/10^(-AF42)+Ka_S1*Ka_S2/10^(-AF42)^2))*RTL/(1+(H_SO2*(1+Ka_S1/10^(-AF42)+Ka_S1*Ka_S2/10^(-AF42)^2))*RTL)*(Ka_S1*10^(-AF42)+2*Ka_S1*Ka_S2)/(10^(-AF42)^2+Ka_S1*10^(-AF42)+Ka_S1*Ka_S2)-Ntot-K_w/10^(-AF42)-Profile!C42*(10^(-AF42)+2*K_HSO4)/(10^(-AF42)+K_HSO4))&gt;0,1,-1)*7/2^31</f>
        <v/>
      </c>
      <c r="AH42" s="9">
        <f>AG42+IF((10^(-AG42)+Atot*(H_NH3*(1+K_NH3*10^(-AG42)/K_w))*RTL/(1+(H_NH3*(1+K_NH3*10^(-AG42)/K_w))*RTL)*(K_NH3*10^(-AG42)/K_w)/(1+K_NH3*10^(-AG42)/K_w)-Profile!B42*(H_SO2*(1+Ka_S1/10^(-AG42)+Ka_S1*Ka_S2/10^(-AG42)^2))*RTL/(1+(H_SO2*(1+Ka_S1/10^(-AG42)+Ka_S1*Ka_S2/10^(-AG42)^2))*RTL)*(Ka_S1*10^(-AG42)+2*Ka_S1*Ka_S2)/(10^(-AG42)^2+Ka_S1*10^(-AG42)+Ka_S1*Ka_S2)-Ntot-K_w/10^(-AG42)-Profile!C42*(10^(-AG42)+2*K_HSO4)/(10^(-AG42)+K_HSO4))&gt;0,1,-1)*7/2^32</f>
        <v/>
      </c>
      <c r="AI42" s="9">
        <f>AH42+IF((10^(-AH42)+Atot*(H_NH3*(1+K_NH3*10^(-AH42)/K_w))*RTL/(1+(H_NH3*(1+K_NH3*10^(-AH42)/K_w))*RTL)*(K_NH3*10^(-AH42)/K_w)/(1+K_NH3*10^(-AH42)/K_w)-Profile!B42*(H_SO2*(1+Ka_S1/10^(-AH42)+Ka_S1*Ka_S2/10^(-AH42)^2))*RTL/(1+(H_SO2*(1+Ka_S1/10^(-AH42)+Ka_S1*Ka_S2/10^(-AH42)^2))*RTL)*(Ka_S1*10^(-AH42)+2*Ka_S1*Ka_S2)/(10^(-AH42)^2+Ka_S1*10^(-AH42)+Ka_S1*Ka_S2)-Ntot-K_w/10^(-AH42)-Profile!C42*(10^(-AH42)+2*K_HSO4)/(10^(-AH42)+K_HSO4))&gt;0,1,-1)*7/2^33</f>
        <v/>
      </c>
      <c r="AJ42" s="9">
        <f>AI42+IF((10^(-AI42)+Atot*(H_NH3*(1+K_NH3*10^(-AI42)/K_w))*RTL/(1+(H_NH3*(1+K_NH3*10^(-AI42)/K_w))*RTL)*(K_NH3*10^(-AI42)/K_w)/(1+K_NH3*10^(-AI42)/K_w)-Profile!B42*(H_SO2*(1+Ka_S1/10^(-AI42)+Ka_S1*Ka_S2/10^(-AI42)^2))*RTL/(1+(H_SO2*(1+Ka_S1/10^(-AI42)+Ka_S1*Ka_S2/10^(-AI42)^2))*RTL)*(Ka_S1*10^(-AI42)+2*Ka_S1*Ka_S2)/(10^(-AI42)^2+Ka_S1*10^(-AI42)+Ka_S1*Ka_S2)-Ntot-K_w/10^(-AI42)-Profile!C42*(10^(-AI42)+2*K_HSO4)/(10^(-AI42)+K_HSO4))&gt;0,1,-1)*7/2^34</f>
        <v/>
      </c>
      <c r="AK42" s="9">
        <f>AJ42+IF((10^(-AJ42)+Atot*(H_NH3*(1+K_NH3*10^(-AJ42)/K_w))*RTL/(1+(H_NH3*(1+K_NH3*10^(-AJ42)/K_w))*RTL)*(K_NH3*10^(-AJ42)/K_w)/(1+K_NH3*10^(-AJ42)/K_w)-Profile!B42*(H_SO2*(1+Ka_S1/10^(-AJ42)+Ka_S1*Ka_S2/10^(-AJ42)^2))*RTL/(1+(H_SO2*(1+Ka_S1/10^(-AJ42)+Ka_S1*Ka_S2/10^(-AJ42)^2))*RTL)*(Ka_S1*10^(-AJ42)+2*Ka_S1*Ka_S2)/(10^(-AJ42)^2+Ka_S1*10^(-AJ42)+Ka_S1*Ka_S2)-Ntot-K_w/10^(-AJ42)-Profile!C42*(10^(-AJ42)+2*K_HSO4)/(10^(-AJ42)+K_HSO4))&gt;0,1,-1)*7/2^35</f>
        <v/>
      </c>
      <c r="AL42" s="9">
        <f>AK42+IF((10^(-AK42)+Atot*(H_NH3*(1+K_NH3*10^(-AK42)/K_w))*RTL/(1+(H_NH3*(1+K_NH3*10^(-AK42)/K_w))*RTL)*(K_NH3*10^(-AK42)/K_w)/(1+K_NH3*10^(-AK42)/K_w)-Profile!B42*(H_SO2*(1+Ka_S1/10^(-AK42)+Ka_S1*Ka_S2/10^(-AK42)^2))*RTL/(1+(H_SO2*(1+Ka_S1/10^(-AK42)+Ka_S1*Ka_S2/10^(-AK42)^2))*RTL)*(Ka_S1*10^(-AK42)+2*Ka_S1*Ka_S2)/(10^(-AK42)^2+Ka_S1*10^(-AK42)+Ka_S1*Ka_S2)-Ntot-K_w/10^(-AK42)-Profile!C42*(10^(-AK42)+2*K_HSO4)/(10^(-AK42)+K_HSO4))&gt;0,1,-1)*7/2^36</f>
        <v/>
      </c>
    </row>
    <row r="43">
      <c r="A43">
        <f>Profile!A43</f>
        <v/>
      </c>
      <c r="B43" t="n">
        <v>7</v>
      </c>
      <c r="C43" s="9">
        <f>B43+IF((10^(-B43)+Atot*(H_NH3*(1+K_NH3*10^(-B43)/K_w))*RTL/(1+(H_NH3*(1+K_NH3*10^(-B43)/K_w))*RTL)*(K_NH3*10^(-B43)/K_w)/(1+K_NH3*10^(-B43)/K_w)-Profile!B43*(H_SO2*(1+Ka_S1/10^(-B43)+Ka_S1*Ka_S2/10^(-B43)^2))*RTL/(1+(H_SO2*(1+Ka_S1/10^(-B43)+Ka_S1*Ka_S2/10^(-B43)^2))*RTL)*(Ka_S1*10^(-B43)+2*Ka_S1*Ka_S2)/(10^(-B43)^2+Ka_S1*10^(-B43)+Ka_S1*Ka_S2)-Ntot-K_w/10^(-B43)-Profile!C43*(10^(-B43)+2*K_HSO4)/(10^(-B43)+K_HSO4))&gt;0,1,-1)*7/2^1</f>
        <v/>
      </c>
      <c r="D43" s="9">
        <f>C43+IF((10^(-C43)+Atot*(H_NH3*(1+K_NH3*10^(-C43)/K_w))*RTL/(1+(H_NH3*(1+K_NH3*10^(-C43)/K_w))*RTL)*(K_NH3*10^(-C43)/K_w)/(1+K_NH3*10^(-C43)/K_w)-Profile!B43*(H_SO2*(1+Ka_S1/10^(-C43)+Ka_S1*Ka_S2/10^(-C43)^2))*RTL/(1+(H_SO2*(1+Ka_S1/10^(-C43)+Ka_S1*Ka_S2/10^(-C43)^2))*RTL)*(Ka_S1*10^(-C43)+2*Ka_S1*Ka_S2)/(10^(-C43)^2+Ka_S1*10^(-C43)+Ka_S1*Ka_S2)-Ntot-K_w/10^(-C43)-Profile!C43*(10^(-C43)+2*K_HSO4)/(10^(-C43)+K_HSO4))&gt;0,1,-1)*7/2^2</f>
        <v/>
      </c>
      <c r="E43" s="9">
        <f>D43+IF((10^(-D43)+Atot*(H_NH3*(1+K_NH3*10^(-D43)/K_w))*RTL/(1+(H_NH3*(1+K_NH3*10^(-D43)/K_w))*RTL)*(K_NH3*10^(-D43)/K_w)/(1+K_NH3*10^(-D43)/K_w)-Profile!B43*(H_SO2*(1+Ka_S1/10^(-D43)+Ka_S1*Ka_S2/10^(-D43)^2))*RTL/(1+(H_SO2*(1+Ka_S1/10^(-D43)+Ka_S1*Ka_S2/10^(-D43)^2))*RTL)*(Ka_S1*10^(-D43)+2*Ka_S1*Ka_S2)/(10^(-D43)^2+Ka_S1*10^(-D43)+Ka_S1*Ka_S2)-Ntot-K_w/10^(-D43)-Profile!C43*(10^(-D43)+2*K_HSO4)/(10^(-D43)+K_HSO4))&gt;0,1,-1)*7/2^3</f>
        <v/>
      </c>
      <c r="F43" s="9">
        <f>E43+IF((10^(-E43)+Atot*(H_NH3*(1+K_NH3*10^(-E43)/K_w))*RTL/(1+(H_NH3*(1+K_NH3*10^(-E43)/K_w))*RTL)*(K_NH3*10^(-E43)/K_w)/(1+K_NH3*10^(-E43)/K_w)-Profile!B43*(H_SO2*(1+Ka_S1/10^(-E43)+Ka_S1*Ka_S2/10^(-E43)^2))*RTL/(1+(H_SO2*(1+Ka_S1/10^(-E43)+Ka_S1*Ka_S2/10^(-E43)^2))*RTL)*(Ka_S1*10^(-E43)+2*Ka_S1*Ka_S2)/(10^(-E43)^2+Ka_S1*10^(-E43)+Ka_S1*Ka_S2)-Ntot-K_w/10^(-E43)-Profile!C43*(10^(-E43)+2*K_HSO4)/(10^(-E43)+K_HSO4))&gt;0,1,-1)*7/2^4</f>
        <v/>
      </c>
      <c r="G43" s="9">
        <f>F43+IF((10^(-F43)+Atot*(H_NH3*(1+K_NH3*10^(-F43)/K_w))*RTL/(1+(H_NH3*(1+K_NH3*10^(-F43)/K_w))*RTL)*(K_NH3*10^(-F43)/K_w)/(1+K_NH3*10^(-F43)/K_w)-Profile!B43*(H_SO2*(1+Ka_S1/10^(-F43)+Ka_S1*Ka_S2/10^(-F43)^2))*RTL/(1+(H_SO2*(1+Ka_S1/10^(-F43)+Ka_S1*Ka_S2/10^(-F43)^2))*RTL)*(Ka_S1*10^(-F43)+2*Ka_S1*Ka_S2)/(10^(-F43)^2+Ka_S1*10^(-F43)+Ka_S1*Ka_S2)-Ntot-K_w/10^(-F43)-Profile!C43*(10^(-F43)+2*K_HSO4)/(10^(-F43)+K_HSO4))&gt;0,1,-1)*7/2^5</f>
        <v/>
      </c>
      <c r="H43" s="9">
        <f>G43+IF((10^(-G43)+Atot*(H_NH3*(1+K_NH3*10^(-G43)/K_w))*RTL/(1+(H_NH3*(1+K_NH3*10^(-G43)/K_w))*RTL)*(K_NH3*10^(-G43)/K_w)/(1+K_NH3*10^(-G43)/K_w)-Profile!B43*(H_SO2*(1+Ka_S1/10^(-G43)+Ka_S1*Ka_S2/10^(-G43)^2))*RTL/(1+(H_SO2*(1+Ka_S1/10^(-G43)+Ka_S1*Ka_S2/10^(-G43)^2))*RTL)*(Ka_S1*10^(-G43)+2*Ka_S1*Ka_S2)/(10^(-G43)^2+Ka_S1*10^(-G43)+Ka_S1*Ka_S2)-Ntot-K_w/10^(-G43)-Profile!C43*(10^(-G43)+2*K_HSO4)/(10^(-G43)+K_HSO4))&gt;0,1,-1)*7/2^6</f>
        <v/>
      </c>
      <c r="I43" s="9">
        <f>H43+IF((10^(-H43)+Atot*(H_NH3*(1+K_NH3*10^(-H43)/K_w))*RTL/(1+(H_NH3*(1+K_NH3*10^(-H43)/K_w))*RTL)*(K_NH3*10^(-H43)/K_w)/(1+K_NH3*10^(-H43)/K_w)-Profile!B43*(H_SO2*(1+Ka_S1/10^(-H43)+Ka_S1*Ka_S2/10^(-H43)^2))*RTL/(1+(H_SO2*(1+Ka_S1/10^(-H43)+Ka_S1*Ka_S2/10^(-H43)^2))*RTL)*(Ka_S1*10^(-H43)+2*Ka_S1*Ka_S2)/(10^(-H43)^2+Ka_S1*10^(-H43)+Ka_S1*Ka_S2)-Ntot-K_w/10^(-H43)-Profile!C43*(10^(-H43)+2*K_HSO4)/(10^(-H43)+K_HSO4))&gt;0,1,-1)*7/2^7</f>
        <v/>
      </c>
      <c r="J43" s="9">
        <f>I43+IF((10^(-I43)+Atot*(H_NH3*(1+K_NH3*10^(-I43)/K_w))*RTL/(1+(H_NH3*(1+K_NH3*10^(-I43)/K_w))*RTL)*(K_NH3*10^(-I43)/K_w)/(1+K_NH3*10^(-I43)/K_w)-Profile!B43*(H_SO2*(1+Ka_S1/10^(-I43)+Ka_S1*Ka_S2/10^(-I43)^2))*RTL/(1+(H_SO2*(1+Ka_S1/10^(-I43)+Ka_S1*Ka_S2/10^(-I43)^2))*RTL)*(Ka_S1*10^(-I43)+2*Ka_S1*Ka_S2)/(10^(-I43)^2+Ka_S1*10^(-I43)+Ka_S1*Ka_S2)-Ntot-K_w/10^(-I43)-Profile!C43*(10^(-I43)+2*K_HSO4)/(10^(-I43)+K_HSO4))&gt;0,1,-1)*7/2^8</f>
        <v/>
      </c>
      <c r="K43" s="9">
        <f>J43+IF((10^(-J43)+Atot*(H_NH3*(1+K_NH3*10^(-J43)/K_w))*RTL/(1+(H_NH3*(1+K_NH3*10^(-J43)/K_w))*RTL)*(K_NH3*10^(-J43)/K_w)/(1+K_NH3*10^(-J43)/K_w)-Profile!B43*(H_SO2*(1+Ka_S1/10^(-J43)+Ka_S1*Ka_S2/10^(-J43)^2))*RTL/(1+(H_SO2*(1+Ka_S1/10^(-J43)+Ka_S1*Ka_S2/10^(-J43)^2))*RTL)*(Ka_S1*10^(-J43)+2*Ka_S1*Ka_S2)/(10^(-J43)^2+Ka_S1*10^(-J43)+Ka_S1*Ka_S2)-Ntot-K_w/10^(-J43)-Profile!C43*(10^(-J43)+2*K_HSO4)/(10^(-J43)+K_HSO4))&gt;0,1,-1)*7/2^9</f>
        <v/>
      </c>
      <c r="L43" s="9">
        <f>K43+IF((10^(-K43)+Atot*(H_NH3*(1+K_NH3*10^(-K43)/K_w))*RTL/(1+(H_NH3*(1+K_NH3*10^(-K43)/K_w))*RTL)*(K_NH3*10^(-K43)/K_w)/(1+K_NH3*10^(-K43)/K_w)-Profile!B43*(H_SO2*(1+Ka_S1/10^(-K43)+Ka_S1*Ka_S2/10^(-K43)^2))*RTL/(1+(H_SO2*(1+Ka_S1/10^(-K43)+Ka_S1*Ka_S2/10^(-K43)^2))*RTL)*(Ka_S1*10^(-K43)+2*Ka_S1*Ka_S2)/(10^(-K43)^2+Ka_S1*10^(-K43)+Ka_S1*Ka_S2)-Ntot-K_w/10^(-K43)-Profile!C43*(10^(-K43)+2*K_HSO4)/(10^(-K43)+K_HSO4))&gt;0,1,-1)*7/2^10</f>
        <v/>
      </c>
      <c r="M43" s="9">
        <f>L43+IF((10^(-L43)+Atot*(H_NH3*(1+K_NH3*10^(-L43)/K_w))*RTL/(1+(H_NH3*(1+K_NH3*10^(-L43)/K_w))*RTL)*(K_NH3*10^(-L43)/K_w)/(1+K_NH3*10^(-L43)/K_w)-Profile!B43*(H_SO2*(1+Ka_S1/10^(-L43)+Ka_S1*Ka_S2/10^(-L43)^2))*RTL/(1+(H_SO2*(1+Ka_S1/10^(-L43)+Ka_S1*Ka_S2/10^(-L43)^2))*RTL)*(Ka_S1*10^(-L43)+2*Ka_S1*Ka_S2)/(10^(-L43)^2+Ka_S1*10^(-L43)+Ka_S1*Ka_S2)-Ntot-K_w/10^(-L43)-Profile!C43*(10^(-L43)+2*K_HSO4)/(10^(-L43)+K_HSO4))&gt;0,1,-1)*7/2^11</f>
        <v/>
      </c>
      <c r="N43" s="9">
        <f>M43+IF((10^(-M43)+Atot*(H_NH3*(1+K_NH3*10^(-M43)/K_w))*RTL/(1+(H_NH3*(1+K_NH3*10^(-M43)/K_w))*RTL)*(K_NH3*10^(-M43)/K_w)/(1+K_NH3*10^(-M43)/K_w)-Profile!B43*(H_SO2*(1+Ka_S1/10^(-M43)+Ka_S1*Ka_S2/10^(-M43)^2))*RTL/(1+(H_SO2*(1+Ka_S1/10^(-M43)+Ka_S1*Ka_S2/10^(-M43)^2))*RTL)*(Ka_S1*10^(-M43)+2*Ka_S1*Ka_S2)/(10^(-M43)^2+Ka_S1*10^(-M43)+Ka_S1*Ka_S2)-Ntot-K_w/10^(-M43)-Profile!C43*(10^(-M43)+2*K_HSO4)/(10^(-M43)+K_HSO4))&gt;0,1,-1)*7/2^12</f>
        <v/>
      </c>
      <c r="O43" s="9">
        <f>N43+IF((10^(-N43)+Atot*(H_NH3*(1+K_NH3*10^(-N43)/K_w))*RTL/(1+(H_NH3*(1+K_NH3*10^(-N43)/K_w))*RTL)*(K_NH3*10^(-N43)/K_w)/(1+K_NH3*10^(-N43)/K_w)-Profile!B43*(H_SO2*(1+Ka_S1/10^(-N43)+Ka_S1*Ka_S2/10^(-N43)^2))*RTL/(1+(H_SO2*(1+Ka_S1/10^(-N43)+Ka_S1*Ka_S2/10^(-N43)^2))*RTL)*(Ka_S1*10^(-N43)+2*Ka_S1*Ka_S2)/(10^(-N43)^2+Ka_S1*10^(-N43)+Ka_S1*Ka_S2)-Ntot-K_w/10^(-N43)-Profile!C43*(10^(-N43)+2*K_HSO4)/(10^(-N43)+K_HSO4))&gt;0,1,-1)*7/2^13</f>
        <v/>
      </c>
      <c r="P43" s="9">
        <f>O43+IF((10^(-O43)+Atot*(H_NH3*(1+K_NH3*10^(-O43)/K_w))*RTL/(1+(H_NH3*(1+K_NH3*10^(-O43)/K_w))*RTL)*(K_NH3*10^(-O43)/K_w)/(1+K_NH3*10^(-O43)/K_w)-Profile!B43*(H_SO2*(1+Ka_S1/10^(-O43)+Ka_S1*Ka_S2/10^(-O43)^2))*RTL/(1+(H_SO2*(1+Ka_S1/10^(-O43)+Ka_S1*Ka_S2/10^(-O43)^2))*RTL)*(Ka_S1*10^(-O43)+2*Ka_S1*Ka_S2)/(10^(-O43)^2+Ka_S1*10^(-O43)+Ka_S1*Ka_S2)-Ntot-K_w/10^(-O43)-Profile!C43*(10^(-O43)+2*K_HSO4)/(10^(-O43)+K_HSO4))&gt;0,1,-1)*7/2^14</f>
        <v/>
      </c>
      <c r="Q43" s="9">
        <f>P43+IF((10^(-P43)+Atot*(H_NH3*(1+K_NH3*10^(-P43)/K_w))*RTL/(1+(H_NH3*(1+K_NH3*10^(-P43)/K_w))*RTL)*(K_NH3*10^(-P43)/K_w)/(1+K_NH3*10^(-P43)/K_w)-Profile!B43*(H_SO2*(1+Ka_S1/10^(-P43)+Ka_S1*Ka_S2/10^(-P43)^2))*RTL/(1+(H_SO2*(1+Ka_S1/10^(-P43)+Ka_S1*Ka_S2/10^(-P43)^2))*RTL)*(Ka_S1*10^(-P43)+2*Ka_S1*Ka_S2)/(10^(-P43)^2+Ka_S1*10^(-P43)+Ka_S1*Ka_S2)-Ntot-K_w/10^(-P43)-Profile!C43*(10^(-P43)+2*K_HSO4)/(10^(-P43)+K_HSO4))&gt;0,1,-1)*7/2^15</f>
        <v/>
      </c>
      <c r="R43" s="9">
        <f>Q43+IF((10^(-Q43)+Atot*(H_NH3*(1+K_NH3*10^(-Q43)/K_w))*RTL/(1+(H_NH3*(1+K_NH3*10^(-Q43)/K_w))*RTL)*(K_NH3*10^(-Q43)/K_w)/(1+K_NH3*10^(-Q43)/K_w)-Profile!B43*(H_SO2*(1+Ka_S1/10^(-Q43)+Ka_S1*Ka_S2/10^(-Q43)^2))*RTL/(1+(H_SO2*(1+Ka_S1/10^(-Q43)+Ka_S1*Ka_S2/10^(-Q43)^2))*RTL)*(Ka_S1*10^(-Q43)+2*Ka_S1*Ka_S2)/(10^(-Q43)^2+Ka_S1*10^(-Q43)+Ka_S1*Ka_S2)-Ntot-K_w/10^(-Q43)-Profile!C43*(10^(-Q43)+2*K_HSO4)/(10^(-Q43)+K_HSO4))&gt;0,1,-1)*7/2^16</f>
        <v/>
      </c>
      <c r="S43" s="9">
        <f>R43+IF((10^(-R43)+Atot*(H_NH3*(1+K_NH3*10^(-R43)/K_w))*RTL/(1+(H_NH3*(1+K_NH3*10^(-R43)/K_w))*RTL)*(K_NH3*10^(-R43)/K_w)/(1+K_NH3*10^(-R43)/K_w)-Profile!B43*(H_SO2*(1+Ka_S1/10^(-R43)+Ka_S1*Ka_S2/10^(-R43)^2))*RTL/(1+(H_SO2*(1+Ka_S1/10^(-R43)+Ka_S1*Ka_S2/10^(-R43)^2))*RTL)*(Ka_S1*10^(-R43)+2*Ka_S1*Ka_S2)/(10^(-R43)^2+Ka_S1*10^(-R43)+Ka_S1*Ka_S2)-Ntot-K_w/10^(-R43)-Profile!C43*(10^(-R43)+2*K_HSO4)/(10^(-R43)+K_HSO4))&gt;0,1,-1)*7/2^17</f>
        <v/>
      </c>
      <c r="T43" s="9">
        <f>S43+IF((10^(-S43)+Atot*(H_NH3*(1+K_NH3*10^(-S43)/K_w))*RTL/(1+(H_NH3*(1+K_NH3*10^(-S43)/K_w))*RTL)*(K_NH3*10^(-S43)/K_w)/(1+K_NH3*10^(-S43)/K_w)-Profile!B43*(H_SO2*(1+Ka_S1/10^(-S43)+Ka_S1*Ka_S2/10^(-S43)^2))*RTL/(1+(H_SO2*(1+Ka_S1/10^(-S43)+Ka_S1*Ka_S2/10^(-S43)^2))*RTL)*(Ka_S1*10^(-S43)+2*Ka_S1*Ka_S2)/(10^(-S43)^2+Ka_S1*10^(-S43)+Ka_S1*Ka_S2)-Ntot-K_w/10^(-S43)-Profile!C43*(10^(-S43)+2*K_HSO4)/(10^(-S43)+K_HSO4))&gt;0,1,-1)*7/2^18</f>
        <v/>
      </c>
      <c r="U43" s="9">
        <f>T43+IF((10^(-T43)+Atot*(H_NH3*(1+K_NH3*10^(-T43)/K_w))*RTL/(1+(H_NH3*(1+K_NH3*10^(-T43)/K_w))*RTL)*(K_NH3*10^(-T43)/K_w)/(1+K_NH3*10^(-T43)/K_w)-Profile!B43*(H_SO2*(1+Ka_S1/10^(-T43)+Ka_S1*Ka_S2/10^(-T43)^2))*RTL/(1+(H_SO2*(1+Ka_S1/10^(-T43)+Ka_S1*Ka_S2/10^(-T43)^2))*RTL)*(Ka_S1*10^(-T43)+2*Ka_S1*Ka_S2)/(10^(-T43)^2+Ka_S1*10^(-T43)+Ka_S1*Ka_S2)-Ntot-K_w/10^(-T43)-Profile!C43*(10^(-T43)+2*K_HSO4)/(10^(-T43)+K_HSO4))&gt;0,1,-1)*7/2^19</f>
        <v/>
      </c>
      <c r="V43" s="9">
        <f>U43+IF((10^(-U43)+Atot*(H_NH3*(1+K_NH3*10^(-U43)/K_w))*RTL/(1+(H_NH3*(1+K_NH3*10^(-U43)/K_w))*RTL)*(K_NH3*10^(-U43)/K_w)/(1+K_NH3*10^(-U43)/K_w)-Profile!B43*(H_SO2*(1+Ka_S1/10^(-U43)+Ka_S1*Ka_S2/10^(-U43)^2))*RTL/(1+(H_SO2*(1+Ka_S1/10^(-U43)+Ka_S1*Ka_S2/10^(-U43)^2))*RTL)*(Ka_S1*10^(-U43)+2*Ka_S1*Ka_S2)/(10^(-U43)^2+Ka_S1*10^(-U43)+Ka_S1*Ka_S2)-Ntot-K_w/10^(-U43)-Profile!C43*(10^(-U43)+2*K_HSO4)/(10^(-U43)+K_HSO4))&gt;0,1,-1)*7/2^20</f>
        <v/>
      </c>
      <c r="W43" s="9">
        <f>V43+IF((10^(-V43)+Atot*(H_NH3*(1+K_NH3*10^(-V43)/K_w))*RTL/(1+(H_NH3*(1+K_NH3*10^(-V43)/K_w))*RTL)*(K_NH3*10^(-V43)/K_w)/(1+K_NH3*10^(-V43)/K_w)-Profile!B43*(H_SO2*(1+Ka_S1/10^(-V43)+Ka_S1*Ka_S2/10^(-V43)^2))*RTL/(1+(H_SO2*(1+Ka_S1/10^(-V43)+Ka_S1*Ka_S2/10^(-V43)^2))*RTL)*(Ka_S1*10^(-V43)+2*Ka_S1*Ka_S2)/(10^(-V43)^2+Ka_S1*10^(-V43)+Ka_S1*Ka_S2)-Ntot-K_w/10^(-V43)-Profile!C43*(10^(-V43)+2*K_HSO4)/(10^(-V43)+K_HSO4))&gt;0,1,-1)*7/2^21</f>
        <v/>
      </c>
      <c r="X43" s="9">
        <f>W43+IF((10^(-W43)+Atot*(H_NH3*(1+K_NH3*10^(-W43)/K_w))*RTL/(1+(H_NH3*(1+K_NH3*10^(-W43)/K_w))*RTL)*(K_NH3*10^(-W43)/K_w)/(1+K_NH3*10^(-W43)/K_w)-Profile!B43*(H_SO2*(1+Ka_S1/10^(-W43)+Ka_S1*Ka_S2/10^(-W43)^2))*RTL/(1+(H_SO2*(1+Ka_S1/10^(-W43)+Ka_S1*Ka_S2/10^(-W43)^2))*RTL)*(Ka_S1*10^(-W43)+2*Ka_S1*Ka_S2)/(10^(-W43)^2+Ka_S1*10^(-W43)+Ka_S1*Ka_S2)-Ntot-K_w/10^(-W43)-Profile!C43*(10^(-W43)+2*K_HSO4)/(10^(-W43)+K_HSO4))&gt;0,1,-1)*7/2^22</f>
        <v/>
      </c>
      <c r="Y43" s="9">
        <f>X43+IF((10^(-X43)+Atot*(H_NH3*(1+K_NH3*10^(-X43)/K_w))*RTL/(1+(H_NH3*(1+K_NH3*10^(-X43)/K_w))*RTL)*(K_NH3*10^(-X43)/K_w)/(1+K_NH3*10^(-X43)/K_w)-Profile!B43*(H_SO2*(1+Ka_S1/10^(-X43)+Ka_S1*Ka_S2/10^(-X43)^2))*RTL/(1+(H_SO2*(1+Ka_S1/10^(-X43)+Ka_S1*Ka_S2/10^(-X43)^2))*RTL)*(Ka_S1*10^(-X43)+2*Ka_S1*Ka_S2)/(10^(-X43)^2+Ka_S1*10^(-X43)+Ka_S1*Ka_S2)-Ntot-K_w/10^(-X43)-Profile!C43*(10^(-X43)+2*K_HSO4)/(10^(-X43)+K_HSO4))&gt;0,1,-1)*7/2^23</f>
        <v/>
      </c>
      <c r="Z43" s="9">
        <f>Y43+IF((10^(-Y43)+Atot*(H_NH3*(1+K_NH3*10^(-Y43)/K_w))*RTL/(1+(H_NH3*(1+K_NH3*10^(-Y43)/K_w))*RTL)*(K_NH3*10^(-Y43)/K_w)/(1+K_NH3*10^(-Y43)/K_w)-Profile!B43*(H_SO2*(1+Ka_S1/10^(-Y43)+Ka_S1*Ka_S2/10^(-Y43)^2))*RTL/(1+(H_SO2*(1+Ka_S1/10^(-Y43)+Ka_S1*Ka_S2/10^(-Y43)^2))*RTL)*(Ka_S1*10^(-Y43)+2*Ka_S1*Ka_S2)/(10^(-Y43)^2+Ka_S1*10^(-Y43)+Ka_S1*Ka_S2)-Ntot-K_w/10^(-Y43)-Profile!C43*(10^(-Y43)+2*K_HSO4)/(10^(-Y43)+K_HSO4))&gt;0,1,-1)*7/2^24</f>
        <v/>
      </c>
      <c r="AA43" s="9">
        <f>Z43+IF((10^(-Z43)+Atot*(H_NH3*(1+K_NH3*10^(-Z43)/K_w))*RTL/(1+(H_NH3*(1+K_NH3*10^(-Z43)/K_w))*RTL)*(K_NH3*10^(-Z43)/K_w)/(1+K_NH3*10^(-Z43)/K_w)-Profile!B43*(H_SO2*(1+Ka_S1/10^(-Z43)+Ka_S1*Ka_S2/10^(-Z43)^2))*RTL/(1+(H_SO2*(1+Ka_S1/10^(-Z43)+Ka_S1*Ka_S2/10^(-Z43)^2))*RTL)*(Ka_S1*10^(-Z43)+2*Ka_S1*Ka_S2)/(10^(-Z43)^2+Ka_S1*10^(-Z43)+Ka_S1*Ka_S2)-Ntot-K_w/10^(-Z43)-Profile!C43*(10^(-Z43)+2*K_HSO4)/(10^(-Z43)+K_HSO4))&gt;0,1,-1)*7/2^25</f>
        <v/>
      </c>
      <c r="AB43" s="9">
        <f>AA43+IF((10^(-AA43)+Atot*(H_NH3*(1+K_NH3*10^(-AA43)/K_w))*RTL/(1+(H_NH3*(1+K_NH3*10^(-AA43)/K_w))*RTL)*(K_NH3*10^(-AA43)/K_w)/(1+K_NH3*10^(-AA43)/K_w)-Profile!B43*(H_SO2*(1+Ka_S1/10^(-AA43)+Ka_S1*Ka_S2/10^(-AA43)^2))*RTL/(1+(H_SO2*(1+Ka_S1/10^(-AA43)+Ka_S1*Ka_S2/10^(-AA43)^2))*RTL)*(Ka_S1*10^(-AA43)+2*Ka_S1*Ka_S2)/(10^(-AA43)^2+Ka_S1*10^(-AA43)+Ka_S1*Ka_S2)-Ntot-K_w/10^(-AA43)-Profile!C43*(10^(-AA43)+2*K_HSO4)/(10^(-AA43)+K_HSO4))&gt;0,1,-1)*7/2^26</f>
        <v/>
      </c>
      <c r="AC43" s="9">
        <f>AB43+IF((10^(-AB43)+Atot*(H_NH3*(1+K_NH3*10^(-AB43)/K_w))*RTL/(1+(H_NH3*(1+K_NH3*10^(-AB43)/K_w))*RTL)*(K_NH3*10^(-AB43)/K_w)/(1+K_NH3*10^(-AB43)/K_w)-Profile!B43*(H_SO2*(1+Ka_S1/10^(-AB43)+Ka_S1*Ka_S2/10^(-AB43)^2))*RTL/(1+(H_SO2*(1+Ka_S1/10^(-AB43)+Ka_S1*Ka_S2/10^(-AB43)^2))*RTL)*(Ka_S1*10^(-AB43)+2*Ka_S1*Ka_S2)/(10^(-AB43)^2+Ka_S1*10^(-AB43)+Ka_S1*Ka_S2)-Ntot-K_w/10^(-AB43)-Profile!C43*(10^(-AB43)+2*K_HSO4)/(10^(-AB43)+K_HSO4))&gt;0,1,-1)*7/2^27</f>
        <v/>
      </c>
      <c r="AD43" s="9">
        <f>AC43+IF((10^(-AC43)+Atot*(H_NH3*(1+K_NH3*10^(-AC43)/K_w))*RTL/(1+(H_NH3*(1+K_NH3*10^(-AC43)/K_w))*RTL)*(K_NH3*10^(-AC43)/K_w)/(1+K_NH3*10^(-AC43)/K_w)-Profile!B43*(H_SO2*(1+Ka_S1/10^(-AC43)+Ka_S1*Ka_S2/10^(-AC43)^2))*RTL/(1+(H_SO2*(1+Ka_S1/10^(-AC43)+Ka_S1*Ka_S2/10^(-AC43)^2))*RTL)*(Ka_S1*10^(-AC43)+2*Ka_S1*Ka_S2)/(10^(-AC43)^2+Ka_S1*10^(-AC43)+Ka_S1*Ka_S2)-Ntot-K_w/10^(-AC43)-Profile!C43*(10^(-AC43)+2*K_HSO4)/(10^(-AC43)+K_HSO4))&gt;0,1,-1)*7/2^28</f>
        <v/>
      </c>
      <c r="AE43" s="9">
        <f>AD43+IF((10^(-AD43)+Atot*(H_NH3*(1+K_NH3*10^(-AD43)/K_w))*RTL/(1+(H_NH3*(1+K_NH3*10^(-AD43)/K_w))*RTL)*(K_NH3*10^(-AD43)/K_w)/(1+K_NH3*10^(-AD43)/K_w)-Profile!B43*(H_SO2*(1+Ka_S1/10^(-AD43)+Ka_S1*Ka_S2/10^(-AD43)^2))*RTL/(1+(H_SO2*(1+Ka_S1/10^(-AD43)+Ka_S1*Ka_S2/10^(-AD43)^2))*RTL)*(Ka_S1*10^(-AD43)+2*Ka_S1*Ka_S2)/(10^(-AD43)^2+Ka_S1*10^(-AD43)+Ka_S1*Ka_S2)-Ntot-K_w/10^(-AD43)-Profile!C43*(10^(-AD43)+2*K_HSO4)/(10^(-AD43)+K_HSO4))&gt;0,1,-1)*7/2^29</f>
        <v/>
      </c>
      <c r="AF43" s="9">
        <f>AE43+IF((10^(-AE43)+Atot*(H_NH3*(1+K_NH3*10^(-AE43)/K_w))*RTL/(1+(H_NH3*(1+K_NH3*10^(-AE43)/K_w))*RTL)*(K_NH3*10^(-AE43)/K_w)/(1+K_NH3*10^(-AE43)/K_w)-Profile!B43*(H_SO2*(1+Ka_S1/10^(-AE43)+Ka_S1*Ka_S2/10^(-AE43)^2))*RTL/(1+(H_SO2*(1+Ka_S1/10^(-AE43)+Ka_S1*Ka_S2/10^(-AE43)^2))*RTL)*(Ka_S1*10^(-AE43)+2*Ka_S1*Ka_S2)/(10^(-AE43)^2+Ka_S1*10^(-AE43)+Ka_S1*Ka_S2)-Ntot-K_w/10^(-AE43)-Profile!C43*(10^(-AE43)+2*K_HSO4)/(10^(-AE43)+K_HSO4))&gt;0,1,-1)*7/2^30</f>
        <v/>
      </c>
      <c r="AG43" s="9">
        <f>AF43+IF((10^(-AF43)+Atot*(H_NH3*(1+K_NH3*10^(-AF43)/K_w))*RTL/(1+(H_NH3*(1+K_NH3*10^(-AF43)/K_w))*RTL)*(K_NH3*10^(-AF43)/K_w)/(1+K_NH3*10^(-AF43)/K_w)-Profile!B43*(H_SO2*(1+Ka_S1/10^(-AF43)+Ka_S1*Ka_S2/10^(-AF43)^2))*RTL/(1+(H_SO2*(1+Ka_S1/10^(-AF43)+Ka_S1*Ka_S2/10^(-AF43)^2))*RTL)*(Ka_S1*10^(-AF43)+2*Ka_S1*Ka_S2)/(10^(-AF43)^2+Ka_S1*10^(-AF43)+Ka_S1*Ka_S2)-Ntot-K_w/10^(-AF43)-Profile!C43*(10^(-AF43)+2*K_HSO4)/(10^(-AF43)+K_HSO4))&gt;0,1,-1)*7/2^31</f>
        <v/>
      </c>
      <c r="AH43" s="9">
        <f>AG43+IF((10^(-AG43)+Atot*(H_NH3*(1+K_NH3*10^(-AG43)/K_w))*RTL/(1+(H_NH3*(1+K_NH3*10^(-AG43)/K_w))*RTL)*(K_NH3*10^(-AG43)/K_w)/(1+K_NH3*10^(-AG43)/K_w)-Profile!B43*(H_SO2*(1+Ka_S1/10^(-AG43)+Ka_S1*Ka_S2/10^(-AG43)^2))*RTL/(1+(H_SO2*(1+Ka_S1/10^(-AG43)+Ka_S1*Ka_S2/10^(-AG43)^2))*RTL)*(Ka_S1*10^(-AG43)+2*Ka_S1*Ka_S2)/(10^(-AG43)^2+Ka_S1*10^(-AG43)+Ka_S1*Ka_S2)-Ntot-K_w/10^(-AG43)-Profile!C43*(10^(-AG43)+2*K_HSO4)/(10^(-AG43)+K_HSO4))&gt;0,1,-1)*7/2^32</f>
        <v/>
      </c>
      <c r="AI43" s="9">
        <f>AH43+IF((10^(-AH43)+Atot*(H_NH3*(1+K_NH3*10^(-AH43)/K_w))*RTL/(1+(H_NH3*(1+K_NH3*10^(-AH43)/K_w))*RTL)*(K_NH3*10^(-AH43)/K_w)/(1+K_NH3*10^(-AH43)/K_w)-Profile!B43*(H_SO2*(1+Ka_S1/10^(-AH43)+Ka_S1*Ka_S2/10^(-AH43)^2))*RTL/(1+(H_SO2*(1+Ka_S1/10^(-AH43)+Ka_S1*Ka_S2/10^(-AH43)^2))*RTL)*(Ka_S1*10^(-AH43)+2*Ka_S1*Ka_S2)/(10^(-AH43)^2+Ka_S1*10^(-AH43)+Ka_S1*Ka_S2)-Ntot-K_w/10^(-AH43)-Profile!C43*(10^(-AH43)+2*K_HSO4)/(10^(-AH43)+K_HSO4))&gt;0,1,-1)*7/2^33</f>
        <v/>
      </c>
      <c r="AJ43" s="9">
        <f>AI43+IF((10^(-AI43)+Atot*(H_NH3*(1+K_NH3*10^(-AI43)/K_w))*RTL/(1+(H_NH3*(1+K_NH3*10^(-AI43)/K_w))*RTL)*(K_NH3*10^(-AI43)/K_w)/(1+K_NH3*10^(-AI43)/K_w)-Profile!B43*(H_SO2*(1+Ka_S1/10^(-AI43)+Ka_S1*Ka_S2/10^(-AI43)^2))*RTL/(1+(H_SO2*(1+Ka_S1/10^(-AI43)+Ka_S1*Ka_S2/10^(-AI43)^2))*RTL)*(Ka_S1*10^(-AI43)+2*Ka_S1*Ka_S2)/(10^(-AI43)^2+Ka_S1*10^(-AI43)+Ka_S1*Ka_S2)-Ntot-K_w/10^(-AI43)-Profile!C43*(10^(-AI43)+2*K_HSO4)/(10^(-AI43)+K_HSO4))&gt;0,1,-1)*7/2^34</f>
        <v/>
      </c>
      <c r="AK43" s="9">
        <f>AJ43+IF((10^(-AJ43)+Atot*(H_NH3*(1+K_NH3*10^(-AJ43)/K_w))*RTL/(1+(H_NH3*(1+K_NH3*10^(-AJ43)/K_w))*RTL)*(K_NH3*10^(-AJ43)/K_w)/(1+K_NH3*10^(-AJ43)/K_w)-Profile!B43*(H_SO2*(1+Ka_S1/10^(-AJ43)+Ka_S1*Ka_S2/10^(-AJ43)^2))*RTL/(1+(H_SO2*(1+Ka_S1/10^(-AJ43)+Ka_S1*Ka_S2/10^(-AJ43)^2))*RTL)*(Ka_S1*10^(-AJ43)+2*Ka_S1*Ka_S2)/(10^(-AJ43)^2+Ka_S1*10^(-AJ43)+Ka_S1*Ka_S2)-Ntot-K_w/10^(-AJ43)-Profile!C43*(10^(-AJ43)+2*K_HSO4)/(10^(-AJ43)+K_HSO4))&gt;0,1,-1)*7/2^35</f>
        <v/>
      </c>
      <c r="AL43" s="9">
        <f>AK43+IF((10^(-AK43)+Atot*(H_NH3*(1+K_NH3*10^(-AK43)/K_w))*RTL/(1+(H_NH3*(1+K_NH3*10^(-AK43)/K_w))*RTL)*(K_NH3*10^(-AK43)/K_w)/(1+K_NH3*10^(-AK43)/K_w)-Profile!B43*(H_SO2*(1+Ka_S1/10^(-AK43)+Ka_S1*Ka_S2/10^(-AK43)^2))*RTL/(1+(H_SO2*(1+Ka_S1/10^(-AK43)+Ka_S1*Ka_S2/10^(-AK43)^2))*RTL)*(Ka_S1*10^(-AK43)+2*Ka_S1*Ka_S2)/(10^(-AK43)^2+Ka_S1*10^(-AK43)+Ka_S1*Ka_S2)-Ntot-K_w/10^(-AK43)-Profile!C43*(10^(-AK43)+2*K_HSO4)/(10^(-AK43)+K_HSO4))&gt;0,1,-1)*7/2^36</f>
        <v/>
      </c>
    </row>
    <row r="44">
      <c r="A44">
        <f>Profile!A44</f>
        <v/>
      </c>
      <c r="B44" t="n">
        <v>7</v>
      </c>
      <c r="C44" s="9">
        <f>B44+IF((10^(-B44)+Atot*(H_NH3*(1+K_NH3*10^(-B44)/K_w))*RTL/(1+(H_NH3*(1+K_NH3*10^(-B44)/K_w))*RTL)*(K_NH3*10^(-B44)/K_w)/(1+K_NH3*10^(-B44)/K_w)-Profile!B44*(H_SO2*(1+Ka_S1/10^(-B44)+Ka_S1*Ka_S2/10^(-B44)^2))*RTL/(1+(H_SO2*(1+Ka_S1/10^(-B44)+Ka_S1*Ka_S2/10^(-B44)^2))*RTL)*(Ka_S1*10^(-B44)+2*Ka_S1*Ka_S2)/(10^(-B44)^2+Ka_S1*10^(-B44)+Ka_S1*Ka_S2)-Ntot-K_w/10^(-B44)-Profile!C44*(10^(-B44)+2*K_HSO4)/(10^(-B44)+K_HSO4))&gt;0,1,-1)*7/2^1</f>
        <v/>
      </c>
      <c r="D44" s="9">
        <f>C44+IF((10^(-C44)+Atot*(H_NH3*(1+K_NH3*10^(-C44)/K_w))*RTL/(1+(H_NH3*(1+K_NH3*10^(-C44)/K_w))*RTL)*(K_NH3*10^(-C44)/K_w)/(1+K_NH3*10^(-C44)/K_w)-Profile!B44*(H_SO2*(1+Ka_S1/10^(-C44)+Ka_S1*Ka_S2/10^(-C44)^2))*RTL/(1+(H_SO2*(1+Ka_S1/10^(-C44)+Ka_S1*Ka_S2/10^(-C44)^2))*RTL)*(Ka_S1*10^(-C44)+2*Ka_S1*Ka_S2)/(10^(-C44)^2+Ka_S1*10^(-C44)+Ka_S1*Ka_S2)-Ntot-K_w/10^(-C44)-Profile!C44*(10^(-C44)+2*K_HSO4)/(10^(-C44)+K_HSO4))&gt;0,1,-1)*7/2^2</f>
        <v/>
      </c>
      <c r="E44" s="9">
        <f>D44+IF((10^(-D44)+Atot*(H_NH3*(1+K_NH3*10^(-D44)/K_w))*RTL/(1+(H_NH3*(1+K_NH3*10^(-D44)/K_w))*RTL)*(K_NH3*10^(-D44)/K_w)/(1+K_NH3*10^(-D44)/K_w)-Profile!B44*(H_SO2*(1+Ka_S1/10^(-D44)+Ka_S1*Ka_S2/10^(-D44)^2))*RTL/(1+(H_SO2*(1+Ka_S1/10^(-D44)+Ka_S1*Ka_S2/10^(-D44)^2))*RTL)*(Ka_S1*10^(-D44)+2*Ka_S1*Ka_S2)/(10^(-D44)^2+Ka_S1*10^(-D44)+Ka_S1*Ka_S2)-Ntot-K_w/10^(-D44)-Profile!C44*(10^(-D44)+2*K_HSO4)/(10^(-D44)+K_HSO4))&gt;0,1,-1)*7/2^3</f>
        <v/>
      </c>
      <c r="F44" s="9">
        <f>E44+IF((10^(-E44)+Atot*(H_NH3*(1+K_NH3*10^(-E44)/K_w))*RTL/(1+(H_NH3*(1+K_NH3*10^(-E44)/K_w))*RTL)*(K_NH3*10^(-E44)/K_w)/(1+K_NH3*10^(-E44)/K_w)-Profile!B44*(H_SO2*(1+Ka_S1/10^(-E44)+Ka_S1*Ka_S2/10^(-E44)^2))*RTL/(1+(H_SO2*(1+Ka_S1/10^(-E44)+Ka_S1*Ka_S2/10^(-E44)^2))*RTL)*(Ka_S1*10^(-E44)+2*Ka_S1*Ka_S2)/(10^(-E44)^2+Ka_S1*10^(-E44)+Ka_S1*Ka_S2)-Ntot-K_w/10^(-E44)-Profile!C44*(10^(-E44)+2*K_HSO4)/(10^(-E44)+K_HSO4))&gt;0,1,-1)*7/2^4</f>
        <v/>
      </c>
      <c r="G44" s="9">
        <f>F44+IF((10^(-F44)+Atot*(H_NH3*(1+K_NH3*10^(-F44)/K_w))*RTL/(1+(H_NH3*(1+K_NH3*10^(-F44)/K_w))*RTL)*(K_NH3*10^(-F44)/K_w)/(1+K_NH3*10^(-F44)/K_w)-Profile!B44*(H_SO2*(1+Ka_S1/10^(-F44)+Ka_S1*Ka_S2/10^(-F44)^2))*RTL/(1+(H_SO2*(1+Ka_S1/10^(-F44)+Ka_S1*Ka_S2/10^(-F44)^2))*RTL)*(Ka_S1*10^(-F44)+2*Ka_S1*Ka_S2)/(10^(-F44)^2+Ka_S1*10^(-F44)+Ka_S1*Ka_S2)-Ntot-K_w/10^(-F44)-Profile!C44*(10^(-F44)+2*K_HSO4)/(10^(-F44)+K_HSO4))&gt;0,1,-1)*7/2^5</f>
        <v/>
      </c>
      <c r="H44" s="9">
        <f>G44+IF((10^(-G44)+Atot*(H_NH3*(1+K_NH3*10^(-G44)/K_w))*RTL/(1+(H_NH3*(1+K_NH3*10^(-G44)/K_w))*RTL)*(K_NH3*10^(-G44)/K_w)/(1+K_NH3*10^(-G44)/K_w)-Profile!B44*(H_SO2*(1+Ka_S1/10^(-G44)+Ka_S1*Ka_S2/10^(-G44)^2))*RTL/(1+(H_SO2*(1+Ka_S1/10^(-G44)+Ka_S1*Ka_S2/10^(-G44)^2))*RTL)*(Ka_S1*10^(-G44)+2*Ka_S1*Ka_S2)/(10^(-G44)^2+Ka_S1*10^(-G44)+Ka_S1*Ka_S2)-Ntot-K_w/10^(-G44)-Profile!C44*(10^(-G44)+2*K_HSO4)/(10^(-G44)+K_HSO4))&gt;0,1,-1)*7/2^6</f>
        <v/>
      </c>
      <c r="I44" s="9">
        <f>H44+IF((10^(-H44)+Atot*(H_NH3*(1+K_NH3*10^(-H44)/K_w))*RTL/(1+(H_NH3*(1+K_NH3*10^(-H44)/K_w))*RTL)*(K_NH3*10^(-H44)/K_w)/(1+K_NH3*10^(-H44)/K_w)-Profile!B44*(H_SO2*(1+Ka_S1/10^(-H44)+Ka_S1*Ka_S2/10^(-H44)^2))*RTL/(1+(H_SO2*(1+Ka_S1/10^(-H44)+Ka_S1*Ka_S2/10^(-H44)^2))*RTL)*(Ka_S1*10^(-H44)+2*Ka_S1*Ka_S2)/(10^(-H44)^2+Ka_S1*10^(-H44)+Ka_S1*Ka_S2)-Ntot-K_w/10^(-H44)-Profile!C44*(10^(-H44)+2*K_HSO4)/(10^(-H44)+K_HSO4))&gt;0,1,-1)*7/2^7</f>
        <v/>
      </c>
      <c r="J44" s="9">
        <f>I44+IF((10^(-I44)+Atot*(H_NH3*(1+K_NH3*10^(-I44)/K_w))*RTL/(1+(H_NH3*(1+K_NH3*10^(-I44)/K_w))*RTL)*(K_NH3*10^(-I44)/K_w)/(1+K_NH3*10^(-I44)/K_w)-Profile!B44*(H_SO2*(1+Ka_S1/10^(-I44)+Ka_S1*Ka_S2/10^(-I44)^2))*RTL/(1+(H_SO2*(1+Ka_S1/10^(-I44)+Ka_S1*Ka_S2/10^(-I44)^2))*RTL)*(Ka_S1*10^(-I44)+2*Ka_S1*Ka_S2)/(10^(-I44)^2+Ka_S1*10^(-I44)+Ka_S1*Ka_S2)-Ntot-K_w/10^(-I44)-Profile!C44*(10^(-I44)+2*K_HSO4)/(10^(-I44)+K_HSO4))&gt;0,1,-1)*7/2^8</f>
        <v/>
      </c>
      <c r="K44" s="9">
        <f>J44+IF((10^(-J44)+Atot*(H_NH3*(1+K_NH3*10^(-J44)/K_w))*RTL/(1+(H_NH3*(1+K_NH3*10^(-J44)/K_w))*RTL)*(K_NH3*10^(-J44)/K_w)/(1+K_NH3*10^(-J44)/K_w)-Profile!B44*(H_SO2*(1+Ka_S1/10^(-J44)+Ka_S1*Ka_S2/10^(-J44)^2))*RTL/(1+(H_SO2*(1+Ka_S1/10^(-J44)+Ka_S1*Ka_S2/10^(-J44)^2))*RTL)*(Ka_S1*10^(-J44)+2*Ka_S1*Ka_S2)/(10^(-J44)^2+Ka_S1*10^(-J44)+Ka_S1*Ka_S2)-Ntot-K_w/10^(-J44)-Profile!C44*(10^(-J44)+2*K_HSO4)/(10^(-J44)+K_HSO4))&gt;0,1,-1)*7/2^9</f>
        <v/>
      </c>
      <c r="L44" s="9">
        <f>K44+IF((10^(-K44)+Atot*(H_NH3*(1+K_NH3*10^(-K44)/K_w))*RTL/(1+(H_NH3*(1+K_NH3*10^(-K44)/K_w))*RTL)*(K_NH3*10^(-K44)/K_w)/(1+K_NH3*10^(-K44)/K_w)-Profile!B44*(H_SO2*(1+Ka_S1/10^(-K44)+Ka_S1*Ka_S2/10^(-K44)^2))*RTL/(1+(H_SO2*(1+Ka_S1/10^(-K44)+Ka_S1*Ka_S2/10^(-K44)^2))*RTL)*(Ka_S1*10^(-K44)+2*Ka_S1*Ka_S2)/(10^(-K44)^2+Ka_S1*10^(-K44)+Ka_S1*Ka_S2)-Ntot-K_w/10^(-K44)-Profile!C44*(10^(-K44)+2*K_HSO4)/(10^(-K44)+K_HSO4))&gt;0,1,-1)*7/2^10</f>
        <v/>
      </c>
      <c r="M44" s="9">
        <f>L44+IF((10^(-L44)+Atot*(H_NH3*(1+K_NH3*10^(-L44)/K_w))*RTL/(1+(H_NH3*(1+K_NH3*10^(-L44)/K_w))*RTL)*(K_NH3*10^(-L44)/K_w)/(1+K_NH3*10^(-L44)/K_w)-Profile!B44*(H_SO2*(1+Ka_S1/10^(-L44)+Ka_S1*Ka_S2/10^(-L44)^2))*RTL/(1+(H_SO2*(1+Ka_S1/10^(-L44)+Ka_S1*Ka_S2/10^(-L44)^2))*RTL)*(Ka_S1*10^(-L44)+2*Ka_S1*Ka_S2)/(10^(-L44)^2+Ka_S1*10^(-L44)+Ka_S1*Ka_S2)-Ntot-K_w/10^(-L44)-Profile!C44*(10^(-L44)+2*K_HSO4)/(10^(-L44)+K_HSO4))&gt;0,1,-1)*7/2^11</f>
        <v/>
      </c>
      <c r="N44" s="9">
        <f>M44+IF((10^(-M44)+Atot*(H_NH3*(1+K_NH3*10^(-M44)/K_w))*RTL/(1+(H_NH3*(1+K_NH3*10^(-M44)/K_w))*RTL)*(K_NH3*10^(-M44)/K_w)/(1+K_NH3*10^(-M44)/K_w)-Profile!B44*(H_SO2*(1+Ka_S1/10^(-M44)+Ka_S1*Ka_S2/10^(-M44)^2))*RTL/(1+(H_SO2*(1+Ka_S1/10^(-M44)+Ka_S1*Ka_S2/10^(-M44)^2))*RTL)*(Ka_S1*10^(-M44)+2*Ka_S1*Ka_S2)/(10^(-M44)^2+Ka_S1*10^(-M44)+Ka_S1*Ka_S2)-Ntot-K_w/10^(-M44)-Profile!C44*(10^(-M44)+2*K_HSO4)/(10^(-M44)+K_HSO4))&gt;0,1,-1)*7/2^12</f>
        <v/>
      </c>
      <c r="O44" s="9">
        <f>N44+IF((10^(-N44)+Atot*(H_NH3*(1+K_NH3*10^(-N44)/K_w))*RTL/(1+(H_NH3*(1+K_NH3*10^(-N44)/K_w))*RTL)*(K_NH3*10^(-N44)/K_w)/(1+K_NH3*10^(-N44)/K_w)-Profile!B44*(H_SO2*(1+Ka_S1/10^(-N44)+Ka_S1*Ka_S2/10^(-N44)^2))*RTL/(1+(H_SO2*(1+Ka_S1/10^(-N44)+Ka_S1*Ka_S2/10^(-N44)^2))*RTL)*(Ka_S1*10^(-N44)+2*Ka_S1*Ka_S2)/(10^(-N44)^2+Ka_S1*10^(-N44)+Ka_S1*Ka_S2)-Ntot-K_w/10^(-N44)-Profile!C44*(10^(-N44)+2*K_HSO4)/(10^(-N44)+K_HSO4))&gt;0,1,-1)*7/2^13</f>
        <v/>
      </c>
      <c r="P44" s="9">
        <f>O44+IF((10^(-O44)+Atot*(H_NH3*(1+K_NH3*10^(-O44)/K_w))*RTL/(1+(H_NH3*(1+K_NH3*10^(-O44)/K_w))*RTL)*(K_NH3*10^(-O44)/K_w)/(1+K_NH3*10^(-O44)/K_w)-Profile!B44*(H_SO2*(1+Ka_S1/10^(-O44)+Ka_S1*Ka_S2/10^(-O44)^2))*RTL/(1+(H_SO2*(1+Ka_S1/10^(-O44)+Ka_S1*Ka_S2/10^(-O44)^2))*RTL)*(Ka_S1*10^(-O44)+2*Ka_S1*Ka_S2)/(10^(-O44)^2+Ka_S1*10^(-O44)+Ka_S1*Ka_S2)-Ntot-K_w/10^(-O44)-Profile!C44*(10^(-O44)+2*K_HSO4)/(10^(-O44)+K_HSO4))&gt;0,1,-1)*7/2^14</f>
        <v/>
      </c>
      <c r="Q44" s="9">
        <f>P44+IF((10^(-P44)+Atot*(H_NH3*(1+K_NH3*10^(-P44)/K_w))*RTL/(1+(H_NH3*(1+K_NH3*10^(-P44)/K_w))*RTL)*(K_NH3*10^(-P44)/K_w)/(1+K_NH3*10^(-P44)/K_w)-Profile!B44*(H_SO2*(1+Ka_S1/10^(-P44)+Ka_S1*Ka_S2/10^(-P44)^2))*RTL/(1+(H_SO2*(1+Ka_S1/10^(-P44)+Ka_S1*Ka_S2/10^(-P44)^2))*RTL)*(Ka_S1*10^(-P44)+2*Ka_S1*Ka_S2)/(10^(-P44)^2+Ka_S1*10^(-P44)+Ka_S1*Ka_S2)-Ntot-K_w/10^(-P44)-Profile!C44*(10^(-P44)+2*K_HSO4)/(10^(-P44)+K_HSO4))&gt;0,1,-1)*7/2^15</f>
        <v/>
      </c>
      <c r="R44" s="9">
        <f>Q44+IF((10^(-Q44)+Atot*(H_NH3*(1+K_NH3*10^(-Q44)/K_w))*RTL/(1+(H_NH3*(1+K_NH3*10^(-Q44)/K_w))*RTL)*(K_NH3*10^(-Q44)/K_w)/(1+K_NH3*10^(-Q44)/K_w)-Profile!B44*(H_SO2*(1+Ka_S1/10^(-Q44)+Ka_S1*Ka_S2/10^(-Q44)^2))*RTL/(1+(H_SO2*(1+Ka_S1/10^(-Q44)+Ka_S1*Ka_S2/10^(-Q44)^2))*RTL)*(Ka_S1*10^(-Q44)+2*Ka_S1*Ka_S2)/(10^(-Q44)^2+Ka_S1*10^(-Q44)+Ka_S1*Ka_S2)-Ntot-K_w/10^(-Q44)-Profile!C44*(10^(-Q44)+2*K_HSO4)/(10^(-Q44)+K_HSO4))&gt;0,1,-1)*7/2^16</f>
        <v/>
      </c>
      <c r="S44" s="9">
        <f>R44+IF((10^(-R44)+Atot*(H_NH3*(1+K_NH3*10^(-R44)/K_w))*RTL/(1+(H_NH3*(1+K_NH3*10^(-R44)/K_w))*RTL)*(K_NH3*10^(-R44)/K_w)/(1+K_NH3*10^(-R44)/K_w)-Profile!B44*(H_SO2*(1+Ka_S1/10^(-R44)+Ka_S1*Ka_S2/10^(-R44)^2))*RTL/(1+(H_SO2*(1+Ka_S1/10^(-R44)+Ka_S1*Ka_S2/10^(-R44)^2))*RTL)*(Ka_S1*10^(-R44)+2*Ka_S1*Ka_S2)/(10^(-R44)^2+Ka_S1*10^(-R44)+Ka_S1*Ka_S2)-Ntot-K_w/10^(-R44)-Profile!C44*(10^(-R44)+2*K_HSO4)/(10^(-R44)+K_HSO4))&gt;0,1,-1)*7/2^17</f>
        <v/>
      </c>
      <c r="T44" s="9">
        <f>S44+IF((10^(-S44)+Atot*(H_NH3*(1+K_NH3*10^(-S44)/K_w))*RTL/(1+(H_NH3*(1+K_NH3*10^(-S44)/K_w))*RTL)*(K_NH3*10^(-S44)/K_w)/(1+K_NH3*10^(-S44)/K_w)-Profile!B44*(H_SO2*(1+Ka_S1/10^(-S44)+Ka_S1*Ka_S2/10^(-S44)^2))*RTL/(1+(H_SO2*(1+Ka_S1/10^(-S44)+Ka_S1*Ka_S2/10^(-S44)^2))*RTL)*(Ka_S1*10^(-S44)+2*Ka_S1*Ka_S2)/(10^(-S44)^2+Ka_S1*10^(-S44)+Ka_S1*Ka_S2)-Ntot-K_w/10^(-S44)-Profile!C44*(10^(-S44)+2*K_HSO4)/(10^(-S44)+K_HSO4))&gt;0,1,-1)*7/2^18</f>
        <v/>
      </c>
      <c r="U44" s="9">
        <f>T44+IF((10^(-T44)+Atot*(H_NH3*(1+K_NH3*10^(-T44)/K_w))*RTL/(1+(H_NH3*(1+K_NH3*10^(-T44)/K_w))*RTL)*(K_NH3*10^(-T44)/K_w)/(1+K_NH3*10^(-T44)/K_w)-Profile!B44*(H_SO2*(1+Ka_S1/10^(-T44)+Ka_S1*Ka_S2/10^(-T44)^2))*RTL/(1+(H_SO2*(1+Ka_S1/10^(-T44)+Ka_S1*Ka_S2/10^(-T44)^2))*RTL)*(Ka_S1*10^(-T44)+2*Ka_S1*Ka_S2)/(10^(-T44)^2+Ka_S1*10^(-T44)+Ka_S1*Ka_S2)-Ntot-K_w/10^(-T44)-Profile!C44*(10^(-T44)+2*K_HSO4)/(10^(-T44)+K_HSO4))&gt;0,1,-1)*7/2^19</f>
        <v/>
      </c>
      <c r="V44" s="9">
        <f>U44+IF((10^(-U44)+Atot*(H_NH3*(1+K_NH3*10^(-U44)/K_w))*RTL/(1+(H_NH3*(1+K_NH3*10^(-U44)/K_w))*RTL)*(K_NH3*10^(-U44)/K_w)/(1+K_NH3*10^(-U44)/K_w)-Profile!B44*(H_SO2*(1+Ka_S1/10^(-U44)+Ka_S1*Ka_S2/10^(-U44)^2))*RTL/(1+(H_SO2*(1+Ka_S1/10^(-U44)+Ka_S1*Ka_S2/10^(-U44)^2))*RTL)*(Ka_S1*10^(-U44)+2*Ka_S1*Ka_S2)/(10^(-U44)^2+Ka_S1*10^(-U44)+Ka_S1*Ka_S2)-Ntot-K_w/10^(-U44)-Profile!C44*(10^(-U44)+2*K_HSO4)/(10^(-U44)+K_HSO4))&gt;0,1,-1)*7/2^20</f>
        <v/>
      </c>
      <c r="W44" s="9">
        <f>V44+IF((10^(-V44)+Atot*(H_NH3*(1+K_NH3*10^(-V44)/K_w))*RTL/(1+(H_NH3*(1+K_NH3*10^(-V44)/K_w))*RTL)*(K_NH3*10^(-V44)/K_w)/(1+K_NH3*10^(-V44)/K_w)-Profile!B44*(H_SO2*(1+Ka_S1/10^(-V44)+Ka_S1*Ka_S2/10^(-V44)^2))*RTL/(1+(H_SO2*(1+Ka_S1/10^(-V44)+Ka_S1*Ka_S2/10^(-V44)^2))*RTL)*(Ka_S1*10^(-V44)+2*Ka_S1*Ka_S2)/(10^(-V44)^2+Ka_S1*10^(-V44)+Ka_S1*Ka_S2)-Ntot-K_w/10^(-V44)-Profile!C44*(10^(-V44)+2*K_HSO4)/(10^(-V44)+K_HSO4))&gt;0,1,-1)*7/2^21</f>
        <v/>
      </c>
      <c r="X44" s="9">
        <f>W44+IF((10^(-W44)+Atot*(H_NH3*(1+K_NH3*10^(-W44)/K_w))*RTL/(1+(H_NH3*(1+K_NH3*10^(-W44)/K_w))*RTL)*(K_NH3*10^(-W44)/K_w)/(1+K_NH3*10^(-W44)/K_w)-Profile!B44*(H_SO2*(1+Ka_S1/10^(-W44)+Ka_S1*Ka_S2/10^(-W44)^2))*RTL/(1+(H_SO2*(1+Ka_S1/10^(-W44)+Ka_S1*Ka_S2/10^(-W44)^2))*RTL)*(Ka_S1*10^(-W44)+2*Ka_S1*Ka_S2)/(10^(-W44)^2+Ka_S1*10^(-W44)+Ka_S1*Ka_S2)-Ntot-K_w/10^(-W44)-Profile!C44*(10^(-W44)+2*K_HSO4)/(10^(-W44)+K_HSO4))&gt;0,1,-1)*7/2^22</f>
        <v/>
      </c>
      <c r="Y44" s="9">
        <f>X44+IF((10^(-X44)+Atot*(H_NH3*(1+K_NH3*10^(-X44)/K_w))*RTL/(1+(H_NH3*(1+K_NH3*10^(-X44)/K_w))*RTL)*(K_NH3*10^(-X44)/K_w)/(1+K_NH3*10^(-X44)/K_w)-Profile!B44*(H_SO2*(1+Ka_S1/10^(-X44)+Ka_S1*Ka_S2/10^(-X44)^2))*RTL/(1+(H_SO2*(1+Ka_S1/10^(-X44)+Ka_S1*Ka_S2/10^(-X44)^2))*RTL)*(Ka_S1*10^(-X44)+2*Ka_S1*Ka_S2)/(10^(-X44)^2+Ka_S1*10^(-X44)+Ka_S1*Ka_S2)-Ntot-K_w/10^(-X44)-Profile!C44*(10^(-X44)+2*K_HSO4)/(10^(-X44)+K_HSO4))&gt;0,1,-1)*7/2^23</f>
        <v/>
      </c>
      <c r="Z44" s="9">
        <f>Y44+IF((10^(-Y44)+Atot*(H_NH3*(1+K_NH3*10^(-Y44)/K_w))*RTL/(1+(H_NH3*(1+K_NH3*10^(-Y44)/K_w))*RTL)*(K_NH3*10^(-Y44)/K_w)/(1+K_NH3*10^(-Y44)/K_w)-Profile!B44*(H_SO2*(1+Ka_S1/10^(-Y44)+Ka_S1*Ka_S2/10^(-Y44)^2))*RTL/(1+(H_SO2*(1+Ka_S1/10^(-Y44)+Ka_S1*Ka_S2/10^(-Y44)^2))*RTL)*(Ka_S1*10^(-Y44)+2*Ka_S1*Ka_S2)/(10^(-Y44)^2+Ka_S1*10^(-Y44)+Ka_S1*Ka_S2)-Ntot-K_w/10^(-Y44)-Profile!C44*(10^(-Y44)+2*K_HSO4)/(10^(-Y44)+K_HSO4))&gt;0,1,-1)*7/2^24</f>
        <v/>
      </c>
      <c r="AA44" s="9">
        <f>Z44+IF((10^(-Z44)+Atot*(H_NH3*(1+K_NH3*10^(-Z44)/K_w))*RTL/(1+(H_NH3*(1+K_NH3*10^(-Z44)/K_w))*RTL)*(K_NH3*10^(-Z44)/K_w)/(1+K_NH3*10^(-Z44)/K_w)-Profile!B44*(H_SO2*(1+Ka_S1/10^(-Z44)+Ka_S1*Ka_S2/10^(-Z44)^2))*RTL/(1+(H_SO2*(1+Ka_S1/10^(-Z44)+Ka_S1*Ka_S2/10^(-Z44)^2))*RTL)*(Ka_S1*10^(-Z44)+2*Ka_S1*Ka_S2)/(10^(-Z44)^2+Ka_S1*10^(-Z44)+Ka_S1*Ka_S2)-Ntot-K_w/10^(-Z44)-Profile!C44*(10^(-Z44)+2*K_HSO4)/(10^(-Z44)+K_HSO4))&gt;0,1,-1)*7/2^25</f>
        <v/>
      </c>
      <c r="AB44" s="9">
        <f>AA44+IF((10^(-AA44)+Atot*(H_NH3*(1+K_NH3*10^(-AA44)/K_w))*RTL/(1+(H_NH3*(1+K_NH3*10^(-AA44)/K_w))*RTL)*(K_NH3*10^(-AA44)/K_w)/(1+K_NH3*10^(-AA44)/K_w)-Profile!B44*(H_SO2*(1+Ka_S1/10^(-AA44)+Ka_S1*Ka_S2/10^(-AA44)^2))*RTL/(1+(H_SO2*(1+Ka_S1/10^(-AA44)+Ka_S1*Ka_S2/10^(-AA44)^2))*RTL)*(Ka_S1*10^(-AA44)+2*Ka_S1*Ka_S2)/(10^(-AA44)^2+Ka_S1*10^(-AA44)+Ka_S1*Ka_S2)-Ntot-K_w/10^(-AA44)-Profile!C44*(10^(-AA44)+2*K_HSO4)/(10^(-AA44)+K_HSO4))&gt;0,1,-1)*7/2^26</f>
        <v/>
      </c>
      <c r="AC44" s="9">
        <f>AB44+IF((10^(-AB44)+Atot*(H_NH3*(1+K_NH3*10^(-AB44)/K_w))*RTL/(1+(H_NH3*(1+K_NH3*10^(-AB44)/K_w))*RTL)*(K_NH3*10^(-AB44)/K_w)/(1+K_NH3*10^(-AB44)/K_w)-Profile!B44*(H_SO2*(1+Ka_S1/10^(-AB44)+Ka_S1*Ka_S2/10^(-AB44)^2))*RTL/(1+(H_SO2*(1+Ka_S1/10^(-AB44)+Ka_S1*Ka_S2/10^(-AB44)^2))*RTL)*(Ka_S1*10^(-AB44)+2*Ka_S1*Ka_S2)/(10^(-AB44)^2+Ka_S1*10^(-AB44)+Ka_S1*Ka_S2)-Ntot-K_w/10^(-AB44)-Profile!C44*(10^(-AB44)+2*K_HSO4)/(10^(-AB44)+K_HSO4))&gt;0,1,-1)*7/2^27</f>
        <v/>
      </c>
      <c r="AD44" s="9">
        <f>AC44+IF((10^(-AC44)+Atot*(H_NH3*(1+K_NH3*10^(-AC44)/K_w))*RTL/(1+(H_NH3*(1+K_NH3*10^(-AC44)/K_w))*RTL)*(K_NH3*10^(-AC44)/K_w)/(1+K_NH3*10^(-AC44)/K_w)-Profile!B44*(H_SO2*(1+Ka_S1/10^(-AC44)+Ka_S1*Ka_S2/10^(-AC44)^2))*RTL/(1+(H_SO2*(1+Ka_S1/10^(-AC44)+Ka_S1*Ka_S2/10^(-AC44)^2))*RTL)*(Ka_S1*10^(-AC44)+2*Ka_S1*Ka_S2)/(10^(-AC44)^2+Ka_S1*10^(-AC44)+Ka_S1*Ka_S2)-Ntot-K_w/10^(-AC44)-Profile!C44*(10^(-AC44)+2*K_HSO4)/(10^(-AC44)+K_HSO4))&gt;0,1,-1)*7/2^28</f>
        <v/>
      </c>
      <c r="AE44" s="9">
        <f>AD44+IF((10^(-AD44)+Atot*(H_NH3*(1+K_NH3*10^(-AD44)/K_w))*RTL/(1+(H_NH3*(1+K_NH3*10^(-AD44)/K_w))*RTL)*(K_NH3*10^(-AD44)/K_w)/(1+K_NH3*10^(-AD44)/K_w)-Profile!B44*(H_SO2*(1+Ka_S1/10^(-AD44)+Ka_S1*Ka_S2/10^(-AD44)^2))*RTL/(1+(H_SO2*(1+Ka_S1/10^(-AD44)+Ka_S1*Ka_S2/10^(-AD44)^2))*RTL)*(Ka_S1*10^(-AD44)+2*Ka_S1*Ka_S2)/(10^(-AD44)^2+Ka_S1*10^(-AD44)+Ka_S1*Ka_S2)-Ntot-K_w/10^(-AD44)-Profile!C44*(10^(-AD44)+2*K_HSO4)/(10^(-AD44)+K_HSO4))&gt;0,1,-1)*7/2^29</f>
        <v/>
      </c>
      <c r="AF44" s="9">
        <f>AE44+IF((10^(-AE44)+Atot*(H_NH3*(1+K_NH3*10^(-AE44)/K_w))*RTL/(1+(H_NH3*(1+K_NH3*10^(-AE44)/K_w))*RTL)*(K_NH3*10^(-AE44)/K_w)/(1+K_NH3*10^(-AE44)/K_w)-Profile!B44*(H_SO2*(1+Ka_S1/10^(-AE44)+Ka_S1*Ka_S2/10^(-AE44)^2))*RTL/(1+(H_SO2*(1+Ka_S1/10^(-AE44)+Ka_S1*Ka_S2/10^(-AE44)^2))*RTL)*(Ka_S1*10^(-AE44)+2*Ka_S1*Ka_S2)/(10^(-AE44)^2+Ka_S1*10^(-AE44)+Ka_S1*Ka_S2)-Ntot-K_w/10^(-AE44)-Profile!C44*(10^(-AE44)+2*K_HSO4)/(10^(-AE44)+K_HSO4))&gt;0,1,-1)*7/2^30</f>
        <v/>
      </c>
      <c r="AG44" s="9">
        <f>AF44+IF((10^(-AF44)+Atot*(H_NH3*(1+K_NH3*10^(-AF44)/K_w))*RTL/(1+(H_NH3*(1+K_NH3*10^(-AF44)/K_w))*RTL)*(K_NH3*10^(-AF44)/K_w)/(1+K_NH3*10^(-AF44)/K_w)-Profile!B44*(H_SO2*(1+Ka_S1/10^(-AF44)+Ka_S1*Ka_S2/10^(-AF44)^2))*RTL/(1+(H_SO2*(1+Ka_S1/10^(-AF44)+Ka_S1*Ka_S2/10^(-AF44)^2))*RTL)*(Ka_S1*10^(-AF44)+2*Ka_S1*Ka_S2)/(10^(-AF44)^2+Ka_S1*10^(-AF44)+Ka_S1*Ka_S2)-Ntot-K_w/10^(-AF44)-Profile!C44*(10^(-AF44)+2*K_HSO4)/(10^(-AF44)+K_HSO4))&gt;0,1,-1)*7/2^31</f>
        <v/>
      </c>
      <c r="AH44" s="9">
        <f>AG44+IF((10^(-AG44)+Atot*(H_NH3*(1+K_NH3*10^(-AG44)/K_w))*RTL/(1+(H_NH3*(1+K_NH3*10^(-AG44)/K_w))*RTL)*(K_NH3*10^(-AG44)/K_w)/(1+K_NH3*10^(-AG44)/K_w)-Profile!B44*(H_SO2*(1+Ka_S1/10^(-AG44)+Ka_S1*Ka_S2/10^(-AG44)^2))*RTL/(1+(H_SO2*(1+Ka_S1/10^(-AG44)+Ka_S1*Ka_S2/10^(-AG44)^2))*RTL)*(Ka_S1*10^(-AG44)+2*Ka_S1*Ka_S2)/(10^(-AG44)^2+Ka_S1*10^(-AG44)+Ka_S1*Ka_S2)-Ntot-K_w/10^(-AG44)-Profile!C44*(10^(-AG44)+2*K_HSO4)/(10^(-AG44)+K_HSO4))&gt;0,1,-1)*7/2^32</f>
        <v/>
      </c>
      <c r="AI44" s="9">
        <f>AH44+IF((10^(-AH44)+Atot*(H_NH3*(1+K_NH3*10^(-AH44)/K_w))*RTL/(1+(H_NH3*(1+K_NH3*10^(-AH44)/K_w))*RTL)*(K_NH3*10^(-AH44)/K_w)/(1+K_NH3*10^(-AH44)/K_w)-Profile!B44*(H_SO2*(1+Ka_S1/10^(-AH44)+Ka_S1*Ka_S2/10^(-AH44)^2))*RTL/(1+(H_SO2*(1+Ka_S1/10^(-AH44)+Ka_S1*Ka_S2/10^(-AH44)^2))*RTL)*(Ka_S1*10^(-AH44)+2*Ka_S1*Ka_S2)/(10^(-AH44)^2+Ka_S1*10^(-AH44)+Ka_S1*Ka_S2)-Ntot-K_w/10^(-AH44)-Profile!C44*(10^(-AH44)+2*K_HSO4)/(10^(-AH44)+K_HSO4))&gt;0,1,-1)*7/2^33</f>
        <v/>
      </c>
      <c r="AJ44" s="9">
        <f>AI44+IF((10^(-AI44)+Atot*(H_NH3*(1+K_NH3*10^(-AI44)/K_w))*RTL/(1+(H_NH3*(1+K_NH3*10^(-AI44)/K_w))*RTL)*(K_NH3*10^(-AI44)/K_w)/(1+K_NH3*10^(-AI44)/K_w)-Profile!B44*(H_SO2*(1+Ka_S1/10^(-AI44)+Ka_S1*Ka_S2/10^(-AI44)^2))*RTL/(1+(H_SO2*(1+Ka_S1/10^(-AI44)+Ka_S1*Ka_S2/10^(-AI44)^2))*RTL)*(Ka_S1*10^(-AI44)+2*Ka_S1*Ka_S2)/(10^(-AI44)^2+Ka_S1*10^(-AI44)+Ka_S1*Ka_S2)-Ntot-K_w/10^(-AI44)-Profile!C44*(10^(-AI44)+2*K_HSO4)/(10^(-AI44)+K_HSO4))&gt;0,1,-1)*7/2^34</f>
        <v/>
      </c>
      <c r="AK44" s="9">
        <f>AJ44+IF((10^(-AJ44)+Atot*(H_NH3*(1+K_NH3*10^(-AJ44)/K_w))*RTL/(1+(H_NH3*(1+K_NH3*10^(-AJ44)/K_w))*RTL)*(K_NH3*10^(-AJ44)/K_w)/(1+K_NH3*10^(-AJ44)/K_w)-Profile!B44*(H_SO2*(1+Ka_S1/10^(-AJ44)+Ka_S1*Ka_S2/10^(-AJ44)^2))*RTL/(1+(H_SO2*(1+Ka_S1/10^(-AJ44)+Ka_S1*Ka_S2/10^(-AJ44)^2))*RTL)*(Ka_S1*10^(-AJ44)+2*Ka_S1*Ka_S2)/(10^(-AJ44)^2+Ka_S1*10^(-AJ44)+Ka_S1*Ka_S2)-Ntot-K_w/10^(-AJ44)-Profile!C44*(10^(-AJ44)+2*K_HSO4)/(10^(-AJ44)+K_HSO4))&gt;0,1,-1)*7/2^35</f>
        <v/>
      </c>
      <c r="AL44" s="9">
        <f>AK44+IF((10^(-AK44)+Atot*(H_NH3*(1+K_NH3*10^(-AK44)/K_w))*RTL/(1+(H_NH3*(1+K_NH3*10^(-AK44)/K_w))*RTL)*(K_NH3*10^(-AK44)/K_w)/(1+K_NH3*10^(-AK44)/K_w)-Profile!B44*(H_SO2*(1+Ka_S1/10^(-AK44)+Ka_S1*Ka_S2/10^(-AK44)^2))*RTL/(1+(H_SO2*(1+Ka_S1/10^(-AK44)+Ka_S1*Ka_S2/10^(-AK44)^2))*RTL)*(Ka_S1*10^(-AK44)+2*Ka_S1*Ka_S2)/(10^(-AK44)^2+Ka_S1*10^(-AK44)+Ka_S1*Ka_S2)-Ntot-K_w/10^(-AK44)-Profile!C44*(10^(-AK44)+2*K_HSO4)/(10^(-AK44)+K_HSO4))&gt;0,1,-1)*7/2^36</f>
        <v/>
      </c>
    </row>
    <row r="45">
      <c r="A45">
        <f>Profile!A45</f>
        <v/>
      </c>
      <c r="B45" t="n">
        <v>7</v>
      </c>
      <c r="C45" s="9">
        <f>B45+IF((10^(-B45)+Atot*(H_NH3*(1+K_NH3*10^(-B45)/K_w))*RTL/(1+(H_NH3*(1+K_NH3*10^(-B45)/K_w))*RTL)*(K_NH3*10^(-B45)/K_w)/(1+K_NH3*10^(-B45)/K_w)-Profile!B45*(H_SO2*(1+Ka_S1/10^(-B45)+Ka_S1*Ka_S2/10^(-B45)^2))*RTL/(1+(H_SO2*(1+Ka_S1/10^(-B45)+Ka_S1*Ka_S2/10^(-B45)^2))*RTL)*(Ka_S1*10^(-B45)+2*Ka_S1*Ka_S2)/(10^(-B45)^2+Ka_S1*10^(-B45)+Ka_S1*Ka_S2)-Ntot-K_w/10^(-B45)-Profile!C45*(10^(-B45)+2*K_HSO4)/(10^(-B45)+K_HSO4))&gt;0,1,-1)*7/2^1</f>
        <v/>
      </c>
      <c r="D45" s="9">
        <f>C45+IF((10^(-C45)+Atot*(H_NH3*(1+K_NH3*10^(-C45)/K_w))*RTL/(1+(H_NH3*(1+K_NH3*10^(-C45)/K_w))*RTL)*(K_NH3*10^(-C45)/K_w)/(1+K_NH3*10^(-C45)/K_w)-Profile!B45*(H_SO2*(1+Ka_S1/10^(-C45)+Ka_S1*Ka_S2/10^(-C45)^2))*RTL/(1+(H_SO2*(1+Ka_S1/10^(-C45)+Ka_S1*Ka_S2/10^(-C45)^2))*RTL)*(Ka_S1*10^(-C45)+2*Ka_S1*Ka_S2)/(10^(-C45)^2+Ka_S1*10^(-C45)+Ka_S1*Ka_S2)-Ntot-K_w/10^(-C45)-Profile!C45*(10^(-C45)+2*K_HSO4)/(10^(-C45)+K_HSO4))&gt;0,1,-1)*7/2^2</f>
        <v/>
      </c>
      <c r="E45" s="9">
        <f>D45+IF((10^(-D45)+Atot*(H_NH3*(1+K_NH3*10^(-D45)/K_w))*RTL/(1+(H_NH3*(1+K_NH3*10^(-D45)/K_w))*RTL)*(K_NH3*10^(-D45)/K_w)/(1+K_NH3*10^(-D45)/K_w)-Profile!B45*(H_SO2*(1+Ka_S1/10^(-D45)+Ka_S1*Ka_S2/10^(-D45)^2))*RTL/(1+(H_SO2*(1+Ka_S1/10^(-D45)+Ka_S1*Ka_S2/10^(-D45)^2))*RTL)*(Ka_S1*10^(-D45)+2*Ka_S1*Ka_S2)/(10^(-D45)^2+Ka_S1*10^(-D45)+Ka_S1*Ka_S2)-Ntot-K_w/10^(-D45)-Profile!C45*(10^(-D45)+2*K_HSO4)/(10^(-D45)+K_HSO4))&gt;0,1,-1)*7/2^3</f>
        <v/>
      </c>
      <c r="F45" s="9">
        <f>E45+IF((10^(-E45)+Atot*(H_NH3*(1+K_NH3*10^(-E45)/K_w))*RTL/(1+(H_NH3*(1+K_NH3*10^(-E45)/K_w))*RTL)*(K_NH3*10^(-E45)/K_w)/(1+K_NH3*10^(-E45)/K_w)-Profile!B45*(H_SO2*(1+Ka_S1/10^(-E45)+Ka_S1*Ka_S2/10^(-E45)^2))*RTL/(1+(H_SO2*(1+Ka_S1/10^(-E45)+Ka_S1*Ka_S2/10^(-E45)^2))*RTL)*(Ka_S1*10^(-E45)+2*Ka_S1*Ka_S2)/(10^(-E45)^2+Ka_S1*10^(-E45)+Ka_S1*Ka_S2)-Ntot-K_w/10^(-E45)-Profile!C45*(10^(-E45)+2*K_HSO4)/(10^(-E45)+K_HSO4))&gt;0,1,-1)*7/2^4</f>
        <v/>
      </c>
      <c r="G45" s="9">
        <f>F45+IF((10^(-F45)+Atot*(H_NH3*(1+K_NH3*10^(-F45)/K_w))*RTL/(1+(H_NH3*(1+K_NH3*10^(-F45)/K_w))*RTL)*(K_NH3*10^(-F45)/K_w)/(1+K_NH3*10^(-F45)/K_w)-Profile!B45*(H_SO2*(1+Ka_S1/10^(-F45)+Ka_S1*Ka_S2/10^(-F45)^2))*RTL/(1+(H_SO2*(1+Ka_S1/10^(-F45)+Ka_S1*Ka_S2/10^(-F45)^2))*RTL)*(Ka_S1*10^(-F45)+2*Ka_S1*Ka_S2)/(10^(-F45)^2+Ka_S1*10^(-F45)+Ka_S1*Ka_S2)-Ntot-K_w/10^(-F45)-Profile!C45*(10^(-F45)+2*K_HSO4)/(10^(-F45)+K_HSO4))&gt;0,1,-1)*7/2^5</f>
        <v/>
      </c>
      <c r="H45" s="9">
        <f>G45+IF((10^(-G45)+Atot*(H_NH3*(1+K_NH3*10^(-G45)/K_w))*RTL/(1+(H_NH3*(1+K_NH3*10^(-G45)/K_w))*RTL)*(K_NH3*10^(-G45)/K_w)/(1+K_NH3*10^(-G45)/K_w)-Profile!B45*(H_SO2*(1+Ka_S1/10^(-G45)+Ka_S1*Ka_S2/10^(-G45)^2))*RTL/(1+(H_SO2*(1+Ka_S1/10^(-G45)+Ka_S1*Ka_S2/10^(-G45)^2))*RTL)*(Ka_S1*10^(-G45)+2*Ka_S1*Ka_S2)/(10^(-G45)^2+Ka_S1*10^(-G45)+Ka_S1*Ka_S2)-Ntot-K_w/10^(-G45)-Profile!C45*(10^(-G45)+2*K_HSO4)/(10^(-G45)+K_HSO4))&gt;0,1,-1)*7/2^6</f>
        <v/>
      </c>
      <c r="I45" s="9">
        <f>H45+IF((10^(-H45)+Atot*(H_NH3*(1+K_NH3*10^(-H45)/K_w))*RTL/(1+(H_NH3*(1+K_NH3*10^(-H45)/K_w))*RTL)*(K_NH3*10^(-H45)/K_w)/(1+K_NH3*10^(-H45)/K_w)-Profile!B45*(H_SO2*(1+Ka_S1/10^(-H45)+Ka_S1*Ka_S2/10^(-H45)^2))*RTL/(1+(H_SO2*(1+Ka_S1/10^(-H45)+Ka_S1*Ka_S2/10^(-H45)^2))*RTL)*(Ka_S1*10^(-H45)+2*Ka_S1*Ka_S2)/(10^(-H45)^2+Ka_S1*10^(-H45)+Ka_S1*Ka_S2)-Ntot-K_w/10^(-H45)-Profile!C45*(10^(-H45)+2*K_HSO4)/(10^(-H45)+K_HSO4))&gt;0,1,-1)*7/2^7</f>
        <v/>
      </c>
      <c r="J45" s="9">
        <f>I45+IF((10^(-I45)+Atot*(H_NH3*(1+K_NH3*10^(-I45)/K_w))*RTL/(1+(H_NH3*(1+K_NH3*10^(-I45)/K_w))*RTL)*(K_NH3*10^(-I45)/K_w)/(1+K_NH3*10^(-I45)/K_w)-Profile!B45*(H_SO2*(1+Ka_S1/10^(-I45)+Ka_S1*Ka_S2/10^(-I45)^2))*RTL/(1+(H_SO2*(1+Ka_S1/10^(-I45)+Ka_S1*Ka_S2/10^(-I45)^2))*RTL)*(Ka_S1*10^(-I45)+2*Ka_S1*Ka_S2)/(10^(-I45)^2+Ka_S1*10^(-I45)+Ka_S1*Ka_S2)-Ntot-K_w/10^(-I45)-Profile!C45*(10^(-I45)+2*K_HSO4)/(10^(-I45)+K_HSO4))&gt;0,1,-1)*7/2^8</f>
        <v/>
      </c>
      <c r="K45" s="9">
        <f>J45+IF((10^(-J45)+Atot*(H_NH3*(1+K_NH3*10^(-J45)/K_w))*RTL/(1+(H_NH3*(1+K_NH3*10^(-J45)/K_w))*RTL)*(K_NH3*10^(-J45)/K_w)/(1+K_NH3*10^(-J45)/K_w)-Profile!B45*(H_SO2*(1+Ka_S1/10^(-J45)+Ka_S1*Ka_S2/10^(-J45)^2))*RTL/(1+(H_SO2*(1+Ka_S1/10^(-J45)+Ka_S1*Ka_S2/10^(-J45)^2))*RTL)*(Ka_S1*10^(-J45)+2*Ka_S1*Ka_S2)/(10^(-J45)^2+Ka_S1*10^(-J45)+Ka_S1*Ka_S2)-Ntot-K_w/10^(-J45)-Profile!C45*(10^(-J45)+2*K_HSO4)/(10^(-J45)+K_HSO4))&gt;0,1,-1)*7/2^9</f>
        <v/>
      </c>
      <c r="L45" s="9">
        <f>K45+IF((10^(-K45)+Atot*(H_NH3*(1+K_NH3*10^(-K45)/K_w))*RTL/(1+(H_NH3*(1+K_NH3*10^(-K45)/K_w))*RTL)*(K_NH3*10^(-K45)/K_w)/(1+K_NH3*10^(-K45)/K_w)-Profile!B45*(H_SO2*(1+Ka_S1/10^(-K45)+Ka_S1*Ka_S2/10^(-K45)^2))*RTL/(1+(H_SO2*(1+Ka_S1/10^(-K45)+Ka_S1*Ka_S2/10^(-K45)^2))*RTL)*(Ka_S1*10^(-K45)+2*Ka_S1*Ka_S2)/(10^(-K45)^2+Ka_S1*10^(-K45)+Ka_S1*Ka_S2)-Ntot-K_w/10^(-K45)-Profile!C45*(10^(-K45)+2*K_HSO4)/(10^(-K45)+K_HSO4))&gt;0,1,-1)*7/2^10</f>
        <v/>
      </c>
      <c r="M45" s="9">
        <f>L45+IF((10^(-L45)+Atot*(H_NH3*(1+K_NH3*10^(-L45)/K_w))*RTL/(1+(H_NH3*(1+K_NH3*10^(-L45)/K_w))*RTL)*(K_NH3*10^(-L45)/K_w)/(1+K_NH3*10^(-L45)/K_w)-Profile!B45*(H_SO2*(1+Ka_S1/10^(-L45)+Ka_S1*Ka_S2/10^(-L45)^2))*RTL/(1+(H_SO2*(1+Ka_S1/10^(-L45)+Ka_S1*Ka_S2/10^(-L45)^2))*RTL)*(Ka_S1*10^(-L45)+2*Ka_S1*Ka_S2)/(10^(-L45)^2+Ka_S1*10^(-L45)+Ka_S1*Ka_S2)-Ntot-K_w/10^(-L45)-Profile!C45*(10^(-L45)+2*K_HSO4)/(10^(-L45)+K_HSO4))&gt;0,1,-1)*7/2^11</f>
        <v/>
      </c>
      <c r="N45" s="9">
        <f>M45+IF((10^(-M45)+Atot*(H_NH3*(1+K_NH3*10^(-M45)/K_w))*RTL/(1+(H_NH3*(1+K_NH3*10^(-M45)/K_w))*RTL)*(K_NH3*10^(-M45)/K_w)/(1+K_NH3*10^(-M45)/K_w)-Profile!B45*(H_SO2*(1+Ka_S1/10^(-M45)+Ka_S1*Ka_S2/10^(-M45)^2))*RTL/(1+(H_SO2*(1+Ka_S1/10^(-M45)+Ka_S1*Ka_S2/10^(-M45)^2))*RTL)*(Ka_S1*10^(-M45)+2*Ka_S1*Ka_S2)/(10^(-M45)^2+Ka_S1*10^(-M45)+Ka_S1*Ka_S2)-Ntot-K_w/10^(-M45)-Profile!C45*(10^(-M45)+2*K_HSO4)/(10^(-M45)+K_HSO4))&gt;0,1,-1)*7/2^12</f>
        <v/>
      </c>
      <c r="O45" s="9">
        <f>N45+IF((10^(-N45)+Atot*(H_NH3*(1+K_NH3*10^(-N45)/K_w))*RTL/(1+(H_NH3*(1+K_NH3*10^(-N45)/K_w))*RTL)*(K_NH3*10^(-N45)/K_w)/(1+K_NH3*10^(-N45)/K_w)-Profile!B45*(H_SO2*(1+Ka_S1/10^(-N45)+Ka_S1*Ka_S2/10^(-N45)^2))*RTL/(1+(H_SO2*(1+Ka_S1/10^(-N45)+Ka_S1*Ka_S2/10^(-N45)^2))*RTL)*(Ka_S1*10^(-N45)+2*Ka_S1*Ka_S2)/(10^(-N45)^2+Ka_S1*10^(-N45)+Ka_S1*Ka_S2)-Ntot-K_w/10^(-N45)-Profile!C45*(10^(-N45)+2*K_HSO4)/(10^(-N45)+K_HSO4))&gt;0,1,-1)*7/2^13</f>
        <v/>
      </c>
      <c r="P45" s="9">
        <f>O45+IF((10^(-O45)+Atot*(H_NH3*(1+K_NH3*10^(-O45)/K_w))*RTL/(1+(H_NH3*(1+K_NH3*10^(-O45)/K_w))*RTL)*(K_NH3*10^(-O45)/K_w)/(1+K_NH3*10^(-O45)/K_w)-Profile!B45*(H_SO2*(1+Ka_S1/10^(-O45)+Ka_S1*Ka_S2/10^(-O45)^2))*RTL/(1+(H_SO2*(1+Ka_S1/10^(-O45)+Ka_S1*Ka_S2/10^(-O45)^2))*RTL)*(Ka_S1*10^(-O45)+2*Ka_S1*Ka_S2)/(10^(-O45)^2+Ka_S1*10^(-O45)+Ka_S1*Ka_S2)-Ntot-K_w/10^(-O45)-Profile!C45*(10^(-O45)+2*K_HSO4)/(10^(-O45)+K_HSO4))&gt;0,1,-1)*7/2^14</f>
        <v/>
      </c>
      <c r="Q45" s="9">
        <f>P45+IF((10^(-P45)+Atot*(H_NH3*(1+K_NH3*10^(-P45)/K_w))*RTL/(1+(H_NH3*(1+K_NH3*10^(-P45)/K_w))*RTL)*(K_NH3*10^(-P45)/K_w)/(1+K_NH3*10^(-P45)/K_w)-Profile!B45*(H_SO2*(1+Ka_S1/10^(-P45)+Ka_S1*Ka_S2/10^(-P45)^2))*RTL/(1+(H_SO2*(1+Ka_S1/10^(-P45)+Ka_S1*Ka_S2/10^(-P45)^2))*RTL)*(Ka_S1*10^(-P45)+2*Ka_S1*Ka_S2)/(10^(-P45)^2+Ka_S1*10^(-P45)+Ka_S1*Ka_S2)-Ntot-K_w/10^(-P45)-Profile!C45*(10^(-P45)+2*K_HSO4)/(10^(-P45)+K_HSO4))&gt;0,1,-1)*7/2^15</f>
        <v/>
      </c>
      <c r="R45" s="9">
        <f>Q45+IF((10^(-Q45)+Atot*(H_NH3*(1+K_NH3*10^(-Q45)/K_w))*RTL/(1+(H_NH3*(1+K_NH3*10^(-Q45)/K_w))*RTL)*(K_NH3*10^(-Q45)/K_w)/(1+K_NH3*10^(-Q45)/K_w)-Profile!B45*(H_SO2*(1+Ka_S1/10^(-Q45)+Ka_S1*Ka_S2/10^(-Q45)^2))*RTL/(1+(H_SO2*(1+Ka_S1/10^(-Q45)+Ka_S1*Ka_S2/10^(-Q45)^2))*RTL)*(Ka_S1*10^(-Q45)+2*Ka_S1*Ka_S2)/(10^(-Q45)^2+Ka_S1*10^(-Q45)+Ka_S1*Ka_S2)-Ntot-K_w/10^(-Q45)-Profile!C45*(10^(-Q45)+2*K_HSO4)/(10^(-Q45)+K_HSO4))&gt;0,1,-1)*7/2^16</f>
        <v/>
      </c>
      <c r="S45" s="9">
        <f>R45+IF((10^(-R45)+Atot*(H_NH3*(1+K_NH3*10^(-R45)/K_w))*RTL/(1+(H_NH3*(1+K_NH3*10^(-R45)/K_w))*RTL)*(K_NH3*10^(-R45)/K_w)/(1+K_NH3*10^(-R45)/K_w)-Profile!B45*(H_SO2*(1+Ka_S1/10^(-R45)+Ka_S1*Ka_S2/10^(-R45)^2))*RTL/(1+(H_SO2*(1+Ka_S1/10^(-R45)+Ka_S1*Ka_S2/10^(-R45)^2))*RTL)*(Ka_S1*10^(-R45)+2*Ka_S1*Ka_S2)/(10^(-R45)^2+Ka_S1*10^(-R45)+Ka_S1*Ka_S2)-Ntot-K_w/10^(-R45)-Profile!C45*(10^(-R45)+2*K_HSO4)/(10^(-R45)+K_HSO4))&gt;0,1,-1)*7/2^17</f>
        <v/>
      </c>
      <c r="T45" s="9">
        <f>S45+IF((10^(-S45)+Atot*(H_NH3*(1+K_NH3*10^(-S45)/K_w))*RTL/(1+(H_NH3*(1+K_NH3*10^(-S45)/K_w))*RTL)*(K_NH3*10^(-S45)/K_w)/(1+K_NH3*10^(-S45)/K_w)-Profile!B45*(H_SO2*(1+Ka_S1/10^(-S45)+Ka_S1*Ka_S2/10^(-S45)^2))*RTL/(1+(H_SO2*(1+Ka_S1/10^(-S45)+Ka_S1*Ka_S2/10^(-S45)^2))*RTL)*(Ka_S1*10^(-S45)+2*Ka_S1*Ka_S2)/(10^(-S45)^2+Ka_S1*10^(-S45)+Ka_S1*Ka_S2)-Ntot-K_w/10^(-S45)-Profile!C45*(10^(-S45)+2*K_HSO4)/(10^(-S45)+K_HSO4))&gt;0,1,-1)*7/2^18</f>
        <v/>
      </c>
      <c r="U45" s="9">
        <f>T45+IF((10^(-T45)+Atot*(H_NH3*(1+K_NH3*10^(-T45)/K_w))*RTL/(1+(H_NH3*(1+K_NH3*10^(-T45)/K_w))*RTL)*(K_NH3*10^(-T45)/K_w)/(1+K_NH3*10^(-T45)/K_w)-Profile!B45*(H_SO2*(1+Ka_S1/10^(-T45)+Ka_S1*Ka_S2/10^(-T45)^2))*RTL/(1+(H_SO2*(1+Ka_S1/10^(-T45)+Ka_S1*Ka_S2/10^(-T45)^2))*RTL)*(Ka_S1*10^(-T45)+2*Ka_S1*Ka_S2)/(10^(-T45)^2+Ka_S1*10^(-T45)+Ka_S1*Ka_S2)-Ntot-K_w/10^(-T45)-Profile!C45*(10^(-T45)+2*K_HSO4)/(10^(-T45)+K_HSO4))&gt;0,1,-1)*7/2^19</f>
        <v/>
      </c>
      <c r="V45" s="9">
        <f>U45+IF((10^(-U45)+Atot*(H_NH3*(1+K_NH3*10^(-U45)/K_w))*RTL/(1+(H_NH3*(1+K_NH3*10^(-U45)/K_w))*RTL)*(K_NH3*10^(-U45)/K_w)/(1+K_NH3*10^(-U45)/K_w)-Profile!B45*(H_SO2*(1+Ka_S1/10^(-U45)+Ka_S1*Ka_S2/10^(-U45)^2))*RTL/(1+(H_SO2*(1+Ka_S1/10^(-U45)+Ka_S1*Ka_S2/10^(-U45)^2))*RTL)*(Ka_S1*10^(-U45)+2*Ka_S1*Ka_S2)/(10^(-U45)^2+Ka_S1*10^(-U45)+Ka_S1*Ka_S2)-Ntot-K_w/10^(-U45)-Profile!C45*(10^(-U45)+2*K_HSO4)/(10^(-U45)+K_HSO4))&gt;0,1,-1)*7/2^20</f>
        <v/>
      </c>
      <c r="W45" s="9">
        <f>V45+IF((10^(-V45)+Atot*(H_NH3*(1+K_NH3*10^(-V45)/K_w))*RTL/(1+(H_NH3*(1+K_NH3*10^(-V45)/K_w))*RTL)*(K_NH3*10^(-V45)/K_w)/(1+K_NH3*10^(-V45)/K_w)-Profile!B45*(H_SO2*(1+Ka_S1/10^(-V45)+Ka_S1*Ka_S2/10^(-V45)^2))*RTL/(1+(H_SO2*(1+Ka_S1/10^(-V45)+Ka_S1*Ka_S2/10^(-V45)^2))*RTL)*(Ka_S1*10^(-V45)+2*Ka_S1*Ka_S2)/(10^(-V45)^2+Ka_S1*10^(-V45)+Ka_S1*Ka_S2)-Ntot-K_w/10^(-V45)-Profile!C45*(10^(-V45)+2*K_HSO4)/(10^(-V45)+K_HSO4))&gt;0,1,-1)*7/2^21</f>
        <v/>
      </c>
      <c r="X45" s="9">
        <f>W45+IF((10^(-W45)+Atot*(H_NH3*(1+K_NH3*10^(-W45)/K_w))*RTL/(1+(H_NH3*(1+K_NH3*10^(-W45)/K_w))*RTL)*(K_NH3*10^(-W45)/K_w)/(1+K_NH3*10^(-W45)/K_w)-Profile!B45*(H_SO2*(1+Ka_S1/10^(-W45)+Ka_S1*Ka_S2/10^(-W45)^2))*RTL/(1+(H_SO2*(1+Ka_S1/10^(-W45)+Ka_S1*Ka_S2/10^(-W45)^2))*RTL)*(Ka_S1*10^(-W45)+2*Ka_S1*Ka_S2)/(10^(-W45)^2+Ka_S1*10^(-W45)+Ka_S1*Ka_S2)-Ntot-K_w/10^(-W45)-Profile!C45*(10^(-W45)+2*K_HSO4)/(10^(-W45)+K_HSO4))&gt;0,1,-1)*7/2^22</f>
        <v/>
      </c>
      <c r="Y45" s="9">
        <f>X45+IF((10^(-X45)+Atot*(H_NH3*(1+K_NH3*10^(-X45)/K_w))*RTL/(1+(H_NH3*(1+K_NH3*10^(-X45)/K_w))*RTL)*(K_NH3*10^(-X45)/K_w)/(1+K_NH3*10^(-X45)/K_w)-Profile!B45*(H_SO2*(1+Ka_S1/10^(-X45)+Ka_S1*Ka_S2/10^(-X45)^2))*RTL/(1+(H_SO2*(1+Ka_S1/10^(-X45)+Ka_S1*Ka_S2/10^(-X45)^2))*RTL)*(Ka_S1*10^(-X45)+2*Ka_S1*Ka_S2)/(10^(-X45)^2+Ka_S1*10^(-X45)+Ka_S1*Ka_S2)-Ntot-K_w/10^(-X45)-Profile!C45*(10^(-X45)+2*K_HSO4)/(10^(-X45)+K_HSO4))&gt;0,1,-1)*7/2^23</f>
        <v/>
      </c>
      <c r="Z45" s="9">
        <f>Y45+IF((10^(-Y45)+Atot*(H_NH3*(1+K_NH3*10^(-Y45)/K_w))*RTL/(1+(H_NH3*(1+K_NH3*10^(-Y45)/K_w))*RTL)*(K_NH3*10^(-Y45)/K_w)/(1+K_NH3*10^(-Y45)/K_w)-Profile!B45*(H_SO2*(1+Ka_S1/10^(-Y45)+Ka_S1*Ka_S2/10^(-Y45)^2))*RTL/(1+(H_SO2*(1+Ka_S1/10^(-Y45)+Ka_S1*Ka_S2/10^(-Y45)^2))*RTL)*(Ka_S1*10^(-Y45)+2*Ka_S1*Ka_S2)/(10^(-Y45)^2+Ka_S1*10^(-Y45)+Ka_S1*Ka_S2)-Ntot-K_w/10^(-Y45)-Profile!C45*(10^(-Y45)+2*K_HSO4)/(10^(-Y45)+K_HSO4))&gt;0,1,-1)*7/2^24</f>
        <v/>
      </c>
      <c r="AA45" s="9">
        <f>Z45+IF((10^(-Z45)+Atot*(H_NH3*(1+K_NH3*10^(-Z45)/K_w))*RTL/(1+(H_NH3*(1+K_NH3*10^(-Z45)/K_w))*RTL)*(K_NH3*10^(-Z45)/K_w)/(1+K_NH3*10^(-Z45)/K_w)-Profile!B45*(H_SO2*(1+Ka_S1/10^(-Z45)+Ka_S1*Ka_S2/10^(-Z45)^2))*RTL/(1+(H_SO2*(1+Ka_S1/10^(-Z45)+Ka_S1*Ka_S2/10^(-Z45)^2))*RTL)*(Ka_S1*10^(-Z45)+2*Ka_S1*Ka_S2)/(10^(-Z45)^2+Ka_S1*10^(-Z45)+Ka_S1*Ka_S2)-Ntot-K_w/10^(-Z45)-Profile!C45*(10^(-Z45)+2*K_HSO4)/(10^(-Z45)+K_HSO4))&gt;0,1,-1)*7/2^25</f>
        <v/>
      </c>
      <c r="AB45" s="9">
        <f>AA45+IF((10^(-AA45)+Atot*(H_NH3*(1+K_NH3*10^(-AA45)/K_w))*RTL/(1+(H_NH3*(1+K_NH3*10^(-AA45)/K_w))*RTL)*(K_NH3*10^(-AA45)/K_w)/(1+K_NH3*10^(-AA45)/K_w)-Profile!B45*(H_SO2*(1+Ka_S1/10^(-AA45)+Ka_S1*Ka_S2/10^(-AA45)^2))*RTL/(1+(H_SO2*(1+Ka_S1/10^(-AA45)+Ka_S1*Ka_S2/10^(-AA45)^2))*RTL)*(Ka_S1*10^(-AA45)+2*Ka_S1*Ka_S2)/(10^(-AA45)^2+Ka_S1*10^(-AA45)+Ka_S1*Ka_S2)-Ntot-K_w/10^(-AA45)-Profile!C45*(10^(-AA45)+2*K_HSO4)/(10^(-AA45)+K_HSO4))&gt;0,1,-1)*7/2^26</f>
        <v/>
      </c>
      <c r="AC45" s="9">
        <f>AB45+IF((10^(-AB45)+Atot*(H_NH3*(1+K_NH3*10^(-AB45)/K_w))*RTL/(1+(H_NH3*(1+K_NH3*10^(-AB45)/K_w))*RTL)*(K_NH3*10^(-AB45)/K_w)/(1+K_NH3*10^(-AB45)/K_w)-Profile!B45*(H_SO2*(1+Ka_S1/10^(-AB45)+Ka_S1*Ka_S2/10^(-AB45)^2))*RTL/(1+(H_SO2*(1+Ka_S1/10^(-AB45)+Ka_S1*Ka_S2/10^(-AB45)^2))*RTL)*(Ka_S1*10^(-AB45)+2*Ka_S1*Ka_S2)/(10^(-AB45)^2+Ka_S1*10^(-AB45)+Ka_S1*Ka_S2)-Ntot-K_w/10^(-AB45)-Profile!C45*(10^(-AB45)+2*K_HSO4)/(10^(-AB45)+K_HSO4))&gt;0,1,-1)*7/2^27</f>
        <v/>
      </c>
      <c r="AD45" s="9">
        <f>AC45+IF((10^(-AC45)+Atot*(H_NH3*(1+K_NH3*10^(-AC45)/K_w))*RTL/(1+(H_NH3*(1+K_NH3*10^(-AC45)/K_w))*RTL)*(K_NH3*10^(-AC45)/K_w)/(1+K_NH3*10^(-AC45)/K_w)-Profile!B45*(H_SO2*(1+Ka_S1/10^(-AC45)+Ka_S1*Ka_S2/10^(-AC45)^2))*RTL/(1+(H_SO2*(1+Ka_S1/10^(-AC45)+Ka_S1*Ka_S2/10^(-AC45)^2))*RTL)*(Ka_S1*10^(-AC45)+2*Ka_S1*Ka_S2)/(10^(-AC45)^2+Ka_S1*10^(-AC45)+Ka_S1*Ka_S2)-Ntot-K_w/10^(-AC45)-Profile!C45*(10^(-AC45)+2*K_HSO4)/(10^(-AC45)+K_HSO4))&gt;0,1,-1)*7/2^28</f>
        <v/>
      </c>
      <c r="AE45" s="9">
        <f>AD45+IF((10^(-AD45)+Atot*(H_NH3*(1+K_NH3*10^(-AD45)/K_w))*RTL/(1+(H_NH3*(1+K_NH3*10^(-AD45)/K_w))*RTL)*(K_NH3*10^(-AD45)/K_w)/(1+K_NH3*10^(-AD45)/K_w)-Profile!B45*(H_SO2*(1+Ka_S1/10^(-AD45)+Ka_S1*Ka_S2/10^(-AD45)^2))*RTL/(1+(H_SO2*(1+Ka_S1/10^(-AD45)+Ka_S1*Ka_S2/10^(-AD45)^2))*RTL)*(Ka_S1*10^(-AD45)+2*Ka_S1*Ka_S2)/(10^(-AD45)^2+Ka_S1*10^(-AD45)+Ka_S1*Ka_S2)-Ntot-K_w/10^(-AD45)-Profile!C45*(10^(-AD45)+2*K_HSO4)/(10^(-AD45)+K_HSO4))&gt;0,1,-1)*7/2^29</f>
        <v/>
      </c>
      <c r="AF45" s="9">
        <f>AE45+IF((10^(-AE45)+Atot*(H_NH3*(1+K_NH3*10^(-AE45)/K_w))*RTL/(1+(H_NH3*(1+K_NH3*10^(-AE45)/K_w))*RTL)*(K_NH3*10^(-AE45)/K_w)/(1+K_NH3*10^(-AE45)/K_w)-Profile!B45*(H_SO2*(1+Ka_S1/10^(-AE45)+Ka_S1*Ka_S2/10^(-AE45)^2))*RTL/(1+(H_SO2*(1+Ka_S1/10^(-AE45)+Ka_S1*Ka_S2/10^(-AE45)^2))*RTL)*(Ka_S1*10^(-AE45)+2*Ka_S1*Ka_S2)/(10^(-AE45)^2+Ka_S1*10^(-AE45)+Ka_S1*Ka_S2)-Ntot-K_w/10^(-AE45)-Profile!C45*(10^(-AE45)+2*K_HSO4)/(10^(-AE45)+K_HSO4))&gt;0,1,-1)*7/2^30</f>
        <v/>
      </c>
      <c r="AG45" s="9">
        <f>AF45+IF((10^(-AF45)+Atot*(H_NH3*(1+K_NH3*10^(-AF45)/K_w))*RTL/(1+(H_NH3*(1+K_NH3*10^(-AF45)/K_w))*RTL)*(K_NH3*10^(-AF45)/K_w)/(1+K_NH3*10^(-AF45)/K_w)-Profile!B45*(H_SO2*(1+Ka_S1/10^(-AF45)+Ka_S1*Ka_S2/10^(-AF45)^2))*RTL/(1+(H_SO2*(1+Ka_S1/10^(-AF45)+Ka_S1*Ka_S2/10^(-AF45)^2))*RTL)*(Ka_S1*10^(-AF45)+2*Ka_S1*Ka_S2)/(10^(-AF45)^2+Ka_S1*10^(-AF45)+Ka_S1*Ka_S2)-Ntot-K_w/10^(-AF45)-Profile!C45*(10^(-AF45)+2*K_HSO4)/(10^(-AF45)+K_HSO4))&gt;0,1,-1)*7/2^31</f>
        <v/>
      </c>
      <c r="AH45" s="9">
        <f>AG45+IF((10^(-AG45)+Atot*(H_NH3*(1+K_NH3*10^(-AG45)/K_w))*RTL/(1+(H_NH3*(1+K_NH3*10^(-AG45)/K_w))*RTL)*(K_NH3*10^(-AG45)/K_w)/(1+K_NH3*10^(-AG45)/K_w)-Profile!B45*(H_SO2*(1+Ka_S1/10^(-AG45)+Ka_S1*Ka_S2/10^(-AG45)^2))*RTL/(1+(H_SO2*(1+Ka_S1/10^(-AG45)+Ka_S1*Ka_S2/10^(-AG45)^2))*RTL)*(Ka_S1*10^(-AG45)+2*Ka_S1*Ka_S2)/(10^(-AG45)^2+Ka_S1*10^(-AG45)+Ka_S1*Ka_S2)-Ntot-K_w/10^(-AG45)-Profile!C45*(10^(-AG45)+2*K_HSO4)/(10^(-AG45)+K_HSO4))&gt;0,1,-1)*7/2^32</f>
        <v/>
      </c>
      <c r="AI45" s="9">
        <f>AH45+IF((10^(-AH45)+Atot*(H_NH3*(1+K_NH3*10^(-AH45)/K_w))*RTL/(1+(H_NH3*(1+K_NH3*10^(-AH45)/K_w))*RTL)*(K_NH3*10^(-AH45)/K_w)/(1+K_NH3*10^(-AH45)/K_w)-Profile!B45*(H_SO2*(1+Ka_S1/10^(-AH45)+Ka_S1*Ka_S2/10^(-AH45)^2))*RTL/(1+(H_SO2*(1+Ka_S1/10^(-AH45)+Ka_S1*Ka_S2/10^(-AH45)^2))*RTL)*(Ka_S1*10^(-AH45)+2*Ka_S1*Ka_S2)/(10^(-AH45)^2+Ka_S1*10^(-AH45)+Ka_S1*Ka_S2)-Ntot-K_w/10^(-AH45)-Profile!C45*(10^(-AH45)+2*K_HSO4)/(10^(-AH45)+K_HSO4))&gt;0,1,-1)*7/2^33</f>
        <v/>
      </c>
      <c r="AJ45" s="9">
        <f>AI45+IF((10^(-AI45)+Atot*(H_NH3*(1+K_NH3*10^(-AI45)/K_w))*RTL/(1+(H_NH3*(1+K_NH3*10^(-AI45)/K_w))*RTL)*(K_NH3*10^(-AI45)/K_w)/(1+K_NH3*10^(-AI45)/K_w)-Profile!B45*(H_SO2*(1+Ka_S1/10^(-AI45)+Ka_S1*Ka_S2/10^(-AI45)^2))*RTL/(1+(H_SO2*(1+Ka_S1/10^(-AI45)+Ka_S1*Ka_S2/10^(-AI45)^2))*RTL)*(Ka_S1*10^(-AI45)+2*Ka_S1*Ka_S2)/(10^(-AI45)^2+Ka_S1*10^(-AI45)+Ka_S1*Ka_S2)-Ntot-K_w/10^(-AI45)-Profile!C45*(10^(-AI45)+2*K_HSO4)/(10^(-AI45)+K_HSO4))&gt;0,1,-1)*7/2^34</f>
        <v/>
      </c>
      <c r="AK45" s="9">
        <f>AJ45+IF((10^(-AJ45)+Atot*(H_NH3*(1+K_NH3*10^(-AJ45)/K_w))*RTL/(1+(H_NH3*(1+K_NH3*10^(-AJ45)/K_w))*RTL)*(K_NH3*10^(-AJ45)/K_w)/(1+K_NH3*10^(-AJ45)/K_w)-Profile!B45*(H_SO2*(1+Ka_S1/10^(-AJ45)+Ka_S1*Ka_S2/10^(-AJ45)^2))*RTL/(1+(H_SO2*(1+Ka_S1/10^(-AJ45)+Ka_S1*Ka_S2/10^(-AJ45)^2))*RTL)*(Ka_S1*10^(-AJ45)+2*Ka_S1*Ka_S2)/(10^(-AJ45)^2+Ka_S1*10^(-AJ45)+Ka_S1*Ka_S2)-Ntot-K_w/10^(-AJ45)-Profile!C45*(10^(-AJ45)+2*K_HSO4)/(10^(-AJ45)+K_HSO4))&gt;0,1,-1)*7/2^35</f>
        <v/>
      </c>
      <c r="AL45" s="9">
        <f>AK45+IF((10^(-AK45)+Atot*(H_NH3*(1+K_NH3*10^(-AK45)/K_w))*RTL/(1+(H_NH3*(1+K_NH3*10^(-AK45)/K_w))*RTL)*(K_NH3*10^(-AK45)/K_w)/(1+K_NH3*10^(-AK45)/K_w)-Profile!B45*(H_SO2*(1+Ka_S1/10^(-AK45)+Ka_S1*Ka_S2/10^(-AK45)^2))*RTL/(1+(H_SO2*(1+Ka_S1/10^(-AK45)+Ka_S1*Ka_S2/10^(-AK45)^2))*RTL)*(Ka_S1*10^(-AK45)+2*Ka_S1*Ka_S2)/(10^(-AK45)^2+Ka_S1*10^(-AK45)+Ka_S1*Ka_S2)-Ntot-K_w/10^(-AK45)-Profile!C45*(10^(-AK45)+2*K_HSO4)/(10^(-AK45)+K_HSO4))&gt;0,1,-1)*7/2^36</f>
        <v/>
      </c>
    </row>
    <row r="46">
      <c r="A46">
        <f>Profile!A46</f>
        <v/>
      </c>
      <c r="B46" t="n">
        <v>7</v>
      </c>
      <c r="C46" s="9">
        <f>B46+IF((10^(-B46)+Atot*(H_NH3*(1+K_NH3*10^(-B46)/K_w))*RTL/(1+(H_NH3*(1+K_NH3*10^(-B46)/K_w))*RTL)*(K_NH3*10^(-B46)/K_w)/(1+K_NH3*10^(-B46)/K_w)-Profile!B46*(H_SO2*(1+Ka_S1/10^(-B46)+Ka_S1*Ka_S2/10^(-B46)^2))*RTL/(1+(H_SO2*(1+Ka_S1/10^(-B46)+Ka_S1*Ka_S2/10^(-B46)^2))*RTL)*(Ka_S1*10^(-B46)+2*Ka_S1*Ka_S2)/(10^(-B46)^2+Ka_S1*10^(-B46)+Ka_S1*Ka_S2)-Ntot-K_w/10^(-B46)-Profile!C46*(10^(-B46)+2*K_HSO4)/(10^(-B46)+K_HSO4))&gt;0,1,-1)*7/2^1</f>
        <v/>
      </c>
      <c r="D46" s="9">
        <f>C46+IF((10^(-C46)+Atot*(H_NH3*(1+K_NH3*10^(-C46)/K_w))*RTL/(1+(H_NH3*(1+K_NH3*10^(-C46)/K_w))*RTL)*(K_NH3*10^(-C46)/K_w)/(1+K_NH3*10^(-C46)/K_w)-Profile!B46*(H_SO2*(1+Ka_S1/10^(-C46)+Ka_S1*Ka_S2/10^(-C46)^2))*RTL/(1+(H_SO2*(1+Ka_S1/10^(-C46)+Ka_S1*Ka_S2/10^(-C46)^2))*RTL)*(Ka_S1*10^(-C46)+2*Ka_S1*Ka_S2)/(10^(-C46)^2+Ka_S1*10^(-C46)+Ka_S1*Ka_S2)-Ntot-K_w/10^(-C46)-Profile!C46*(10^(-C46)+2*K_HSO4)/(10^(-C46)+K_HSO4))&gt;0,1,-1)*7/2^2</f>
        <v/>
      </c>
      <c r="E46" s="9">
        <f>D46+IF((10^(-D46)+Atot*(H_NH3*(1+K_NH3*10^(-D46)/K_w))*RTL/(1+(H_NH3*(1+K_NH3*10^(-D46)/K_w))*RTL)*(K_NH3*10^(-D46)/K_w)/(1+K_NH3*10^(-D46)/K_w)-Profile!B46*(H_SO2*(1+Ka_S1/10^(-D46)+Ka_S1*Ka_S2/10^(-D46)^2))*RTL/(1+(H_SO2*(1+Ka_S1/10^(-D46)+Ka_S1*Ka_S2/10^(-D46)^2))*RTL)*(Ka_S1*10^(-D46)+2*Ka_S1*Ka_S2)/(10^(-D46)^2+Ka_S1*10^(-D46)+Ka_S1*Ka_S2)-Ntot-K_w/10^(-D46)-Profile!C46*(10^(-D46)+2*K_HSO4)/(10^(-D46)+K_HSO4))&gt;0,1,-1)*7/2^3</f>
        <v/>
      </c>
      <c r="F46" s="9">
        <f>E46+IF((10^(-E46)+Atot*(H_NH3*(1+K_NH3*10^(-E46)/K_w))*RTL/(1+(H_NH3*(1+K_NH3*10^(-E46)/K_w))*RTL)*(K_NH3*10^(-E46)/K_w)/(1+K_NH3*10^(-E46)/K_w)-Profile!B46*(H_SO2*(1+Ka_S1/10^(-E46)+Ka_S1*Ka_S2/10^(-E46)^2))*RTL/(1+(H_SO2*(1+Ka_S1/10^(-E46)+Ka_S1*Ka_S2/10^(-E46)^2))*RTL)*(Ka_S1*10^(-E46)+2*Ka_S1*Ka_S2)/(10^(-E46)^2+Ka_S1*10^(-E46)+Ka_S1*Ka_S2)-Ntot-K_w/10^(-E46)-Profile!C46*(10^(-E46)+2*K_HSO4)/(10^(-E46)+K_HSO4))&gt;0,1,-1)*7/2^4</f>
        <v/>
      </c>
      <c r="G46" s="9">
        <f>F46+IF((10^(-F46)+Atot*(H_NH3*(1+K_NH3*10^(-F46)/K_w))*RTL/(1+(H_NH3*(1+K_NH3*10^(-F46)/K_w))*RTL)*(K_NH3*10^(-F46)/K_w)/(1+K_NH3*10^(-F46)/K_w)-Profile!B46*(H_SO2*(1+Ka_S1/10^(-F46)+Ka_S1*Ka_S2/10^(-F46)^2))*RTL/(1+(H_SO2*(1+Ka_S1/10^(-F46)+Ka_S1*Ka_S2/10^(-F46)^2))*RTL)*(Ka_S1*10^(-F46)+2*Ka_S1*Ka_S2)/(10^(-F46)^2+Ka_S1*10^(-F46)+Ka_S1*Ka_S2)-Ntot-K_w/10^(-F46)-Profile!C46*(10^(-F46)+2*K_HSO4)/(10^(-F46)+K_HSO4))&gt;0,1,-1)*7/2^5</f>
        <v/>
      </c>
      <c r="H46" s="9">
        <f>G46+IF((10^(-G46)+Atot*(H_NH3*(1+K_NH3*10^(-G46)/K_w))*RTL/(1+(H_NH3*(1+K_NH3*10^(-G46)/K_w))*RTL)*(K_NH3*10^(-G46)/K_w)/(1+K_NH3*10^(-G46)/K_w)-Profile!B46*(H_SO2*(1+Ka_S1/10^(-G46)+Ka_S1*Ka_S2/10^(-G46)^2))*RTL/(1+(H_SO2*(1+Ka_S1/10^(-G46)+Ka_S1*Ka_S2/10^(-G46)^2))*RTL)*(Ka_S1*10^(-G46)+2*Ka_S1*Ka_S2)/(10^(-G46)^2+Ka_S1*10^(-G46)+Ka_S1*Ka_S2)-Ntot-K_w/10^(-G46)-Profile!C46*(10^(-G46)+2*K_HSO4)/(10^(-G46)+K_HSO4))&gt;0,1,-1)*7/2^6</f>
        <v/>
      </c>
      <c r="I46" s="9">
        <f>H46+IF((10^(-H46)+Atot*(H_NH3*(1+K_NH3*10^(-H46)/K_w))*RTL/(1+(H_NH3*(1+K_NH3*10^(-H46)/K_w))*RTL)*(K_NH3*10^(-H46)/K_w)/(1+K_NH3*10^(-H46)/K_w)-Profile!B46*(H_SO2*(1+Ka_S1/10^(-H46)+Ka_S1*Ka_S2/10^(-H46)^2))*RTL/(1+(H_SO2*(1+Ka_S1/10^(-H46)+Ka_S1*Ka_S2/10^(-H46)^2))*RTL)*(Ka_S1*10^(-H46)+2*Ka_S1*Ka_S2)/(10^(-H46)^2+Ka_S1*10^(-H46)+Ka_S1*Ka_S2)-Ntot-K_w/10^(-H46)-Profile!C46*(10^(-H46)+2*K_HSO4)/(10^(-H46)+K_HSO4))&gt;0,1,-1)*7/2^7</f>
        <v/>
      </c>
      <c r="J46" s="9">
        <f>I46+IF((10^(-I46)+Atot*(H_NH3*(1+K_NH3*10^(-I46)/K_w))*RTL/(1+(H_NH3*(1+K_NH3*10^(-I46)/K_w))*RTL)*(K_NH3*10^(-I46)/K_w)/(1+K_NH3*10^(-I46)/K_w)-Profile!B46*(H_SO2*(1+Ka_S1/10^(-I46)+Ka_S1*Ka_S2/10^(-I46)^2))*RTL/(1+(H_SO2*(1+Ka_S1/10^(-I46)+Ka_S1*Ka_S2/10^(-I46)^2))*RTL)*(Ka_S1*10^(-I46)+2*Ka_S1*Ka_S2)/(10^(-I46)^2+Ka_S1*10^(-I46)+Ka_S1*Ka_S2)-Ntot-K_w/10^(-I46)-Profile!C46*(10^(-I46)+2*K_HSO4)/(10^(-I46)+K_HSO4))&gt;0,1,-1)*7/2^8</f>
        <v/>
      </c>
      <c r="K46" s="9">
        <f>J46+IF((10^(-J46)+Atot*(H_NH3*(1+K_NH3*10^(-J46)/K_w))*RTL/(1+(H_NH3*(1+K_NH3*10^(-J46)/K_w))*RTL)*(K_NH3*10^(-J46)/K_w)/(1+K_NH3*10^(-J46)/K_w)-Profile!B46*(H_SO2*(1+Ka_S1/10^(-J46)+Ka_S1*Ka_S2/10^(-J46)^2))*RTL/(1+(H_SO2*(1+Ka_S1/10^(-J46)+Ka_S1*Ka_S2/10^(-J46)^2))*RTL)*(Ka_S1*10^(-J46)+2*Ka_S1*Ka_S2)/(10^(-J46)^2+Ka_S1*10^(-J46)+Ka_S1*Ka_S2)-Ntot-K_w/10^(-J46)-Profile!C46*(10^(-J46)+2*K_HSO4)/(10^(-J46)+K_HSO4))&gt;0,1,-1)*7/2^9</f>
        <v/>
      </c>
      <c r="L46" s="9">
        <f>K46+IF((10^(-K46)+Atot*(H_NH3*(1+K_NH3*10^(-K46)/K_w))*RTL/(1+(H_NH3*(1+K_NH3*10^(-K46)/K_w))*RTL)*(K_NH3*10^(-K46)/K_w)/(1+K_NH3*10^(-K46)/K_w)-Profile!B46*(H_SO2*(1+Ka_S1/10^(-K46)+Ka_S1*Ka_S2/10^(-K46)^2))*RTL/(1+(H_SO2*(1+Ka_S1/10^(-K46)+Ka_S1*Ka_S2/10^(-K46)^2))*RTL)*(Ka_S1*10^(-K46)+2*Ka_S1*Ka_S2)/(10^(-K46)^2+Ka_S1*10^(-K46)+Ka_S1*Ka_S2)-Ntot-K_w/10^(-K46)-Profile!C46*(10^(-K46)+2*K_HSO4)/(10^(-K46)+K_HSO4))&gt;0,1,-1)*7/2^10</f>
        <v/>
      </c>
      <c r="M46" s="9">
        <f>L46+IF((10^(-L46)+Atot*(H_NH3*(1+K_NH3*10^(-L46)/K_w))*RTL/(1+(H_NH3*(1+K_NH3*10^(-L46)/K_w))*RTL)*(K_NH3*10^(-L46)/K_w)/(1+K_NH3*10^(-L46)/K_w)-Profile!B46*(H_SO2*(1+Ka_S1/10^(-L46)+Ka_S1*Ka_S2/10^(-L46)^2))*RTL/(1+(H_SO2*(1+Ka_S1/10^(-L46)+Ka_S1*Ka_S2/10^(-L46)^2))*RTL)*(Ka_S1*10^(-L46)+2*Ka_S1*Ka_S2)/(10^(-L46)^2+Ka_S1*10^(-L46)+Ka_S1*Ka_S2)-Ntot-K_w/10^(-L46)-Profile!C46*(10^(-L46)+2*K_HSO4)/(10^(-L46)+K_HSO4))&gt;0,1,-1)*7/2^11</f>
        <v/>
      </c>
      <c r="N46" s="9">
        <f>M46+IF((10^(-M46)+Atot*(H_NH3*(1+K_NH3*10^(-M46)/K_w))*RTL/(1+(H_NH3*(1+K_NH3*10^(-M46)/K_w))*RTL)*(K_NH3*10^(-M46)/K_w)/(1+K_NH3*10^(-M46)/K_w)-Profile!B46*(H_SO2*(1+Ka_S1/10^(-M46)+Ka_S1*Ka_S2/10^(-M46)^2))*RTL/(1+(H_SO2*(1+Ka_S1/10^(-M46)+Ka_S1*Ka_S2/10^(-M46)^2))*RTL)*(Ka_S1*10^(-M46)+2*Ka_S1*Ka_S2)/(10^(-M46)^2+Ka_S1*10^(-M46)+Ka_S1*Ka_S2)-Ntot-K_w/10^(-M46)-Profile!C46*(10^(-M46)+2*K_HSO4)/(10^(-M46)+K_HSO4))&gt;0,1,-1)*7/2^12</f>
        <v/>
      </c>
      <c r="O46" s="9">
        <f>N46+IF((10^(-N46)+Atot*(H_NH3*(1+K_NH3*10^(-N46)/K_w))*RTL/(1+(H_NH3*(1+K_NH3*10^(-N46)/K_w))*RTL)*(K_NH3*10^(-N46)/K_w)/(1+K_NH3*10^(-N46)/K_w)-Profile!B46*(H_SO2*(1+Ka_S1/10^(-N46)+Ka_S1*Ka_S2/10^(-N46)^2))*RTL/(1+(H_SO2*(1+Ka_S1/10^(-N46)+Ka_S1*Ka_S2/10^(-N46)^2))*RTL)*(Ka_S1*10^(-N46)+2*Ka_S1*Ka_S2)/(10^(-N46)^2+Ka_S1*10^(-N46)+Ka_S1*Ka_S2)-Ntot-K_w/10^(-N46)-Profile!C46*(10^(-N46)+2*K_HSO4)/(10^(-N46)+K_HSO4))&gt;0,1,-1)*7/2^13</f>
        <v/>
      </c>
      <c r="P46" s="9">
        <f>O46+IF((10^(-O46)+Atot*(H_NH3*(1+K_NH3*10^(-O46)/K_w))*RTL/(1+(H_NH3*(1+K_NH3*10^(-O46)/K_w))*RTL)*(K_NH3*10^(-O46)/K_w)/(1+K_NH3*10^(-O46)/K_w)-Profile!B46*(H_SO2*(1+Ka_S1/10^(-O46)+Ka_S1*Ka_S2/10^(-O46)^2))*RTL/(1+(H_SO2*(1+Ka_S1/10^(-O46)+Ka_S1*Ka_S2/10^(-O46)^2))*RTL)*(Ka_S1*10^(-O46)+2*Ka_S1*Ka_S2)/(10^(-O46)^2+Ka_S1*10^(-O46)+Ka_S1*Ka_S2)-Ntot-K_w/10^(-O46)-Profile!C46*(10^(-O46)+2*K_HSO4)/(10^(-O46)+K_HSO4))&gt;0,1,-1)*7/2^14</f>
        <v/>
      </c>
      <c r="Q46" s="9">
        <f>P46+IF((10^(-P46)+Atot*(H_NH3*(1+K_NH3*10^(-P46)/K_w))*RTL/(1+(H_NH3*(1+K_NH3*10^(-P46)/K_w))*RTL)*(K_NH3*10^(-P46)/K_w)/(1+K_NH3*10^(-P46)/K_w)-Profile!B46*(H_SO2*(1+Ka_S1/10^(-P46)+Ka_S1*Ka_S2/10^(-P46)^2))*RTL/(1+(H_SO2*(1+Ka_S1/10^(-P46)+Ka_S1*Ka_S2/10^(-P46)^2))*RTL)*(Ka_S1*10^(-P46)+2*Ka_S1*Ka_S2)/(10^(-P46)^2+Ka_S1*10^(-P46)+Ka_S1*Ka_S2)-Ntot-K_w/10^(-P46)-Profile!C46*(10^(-P46)+2*K_HSO4)/(10^(-P46)+K_HSO4))&gt;0,1,-1)*7/2^15</f>
        <v/>
      </c>
      <c r="R46" s="9">
        <f>Q46+IF((10^(-Q46)+Atot*(H_NH3*(1+K_NH3*10^(-Q46)/K_w))*RTL/(1+(H_NH3*(1+K_NH3*10^(-Q46)/K_w))*RTL)*(K_NH3*10^(-Q46)/K_w)/(1+K_NH3*10^(-Q46)/K_w)-Profile!B46*(H_SO2*(1+Ka_S1/10^(-Q46)+Ka_S1*Ka_S2/10^(-Q46)^2))*RTL/(1+(H_SO2*(1+Ka_S1/10^(-Q46)+Ka_S1*Ka_S2/10^(-Q46)^2))*RTL)*(Ka_S1*10^(-Q46)+2*Ka_S1*Ka_S2)/(10^(-Q46)^2+Ka_S1*10^(-Q46)+Ka_S1*Ka_S2)-Ntot-K_w/10^(-Q46)-Profile!C46*(10^(-Q46)+2*K_HSO4)/(10^(-Q46)+K_HSO4))&gt;0,1,-1)*7/2^16</f>
        <v/>
      </c>
      <c r="S46" s="9">
        <f>R46+IF((10^(-R46)+Atot*(H_NH3*(1+K_NH3*10^(-R46)/K_w))*RTL/(1+(H_NH3*(1+K_NH3*10^(-R46)/K_w))*RTL)*(K_NH3*10^(-R46)/K_w)/(1+K_NH3*10^(-R46)/K_w)-Profile!B46*(H_SO2*(1+Ka_S1/10^(-R46)+Ka_S1*Ka_S2/10^(-R46)^2))*RTL/(1+(H_SO2*(1+Ka_S1/10^(-R46)+Ka_S1*Ka_S2/10^(-R46)^2))*RTL)*(Ka_S1*10^(-R46)+2*Ka_S1*Ka_S2)/(10^(-R46)^2+Ka_S1*10^(-R46)+Ka_S1*Ka_S2)-Ntot-K_w/10^(-R46)-Profile!C46*(10^(-R46)+2*K_HSO4)/(10^(-R46)+K_HSO4))&gt;0,1,-1)*7/2^17</f>
        <v/>
      </c>
      <c r="T46" s="9">
        <f>S46+IF((10^(-S46)+Atot*(H_NH3*(1+K_NH3*10^(-S46)/K_w))*RTL/(1+(H_NH3*(1+K_NH3*10^(-S46)/K_w))*RTL)*(K_NH3*10^(-S46)/K_w)/(1+K_NH3*10^(-S46)/K_w)-Profile!B46*(H_SO2*(1+Ka_S1/10^(-S46)+Ka_S1*Ka_S2/10^(-S46)^2))*RTL/(1+(H_SO2*(1+Ka_S1/10^(-S46)+Ka_S1*Ka_S2/10^(-S46)^2))*RTL)*(Ka_S1*10^(-S46)+2*Ka_S1*Ka_S2)/(10^(-S46)^2+Ka_S1*10^(-S46)+Ka_S1*Ka_S2)-Ntot-K_w/10^(-S46)-Profile!C46*(10^(-S46)+2*K_HSO4)/(10^(-S46)+K_HSO4))&gt;0,1,-1)*7/2^18</f>
        <v/>
      </c>
      <c r="U46" s="9">
        <f>T46+IF((10^(-T46)+Atot*(H_NH3*(1+K_NH3*10^(-T46)/K_w))*RTL/(1+(H_NH3*(1+K_NH3*10^(-T46)/K_w))*RTL)*(K_NH3*10^(-T46)/K_w)/(1+K_NH3*10^(-T46)/K_w)-Profile!B46*(H_SO2*(1+Ka_S1/10^(-T46)+Ka_S1*Ka_S2/10^(-T46)^2))*RTL/(1+(H_SO2*(1+Ka_S1/10^(-T46)+Ka_S1*Ka_S2/10^(-T46)^2))*RTL)*(Ka_S1*10^(-T46)+2*Ka_S1*Ka_S2)/(10^(-T46)^2+Ka_S1*10^(-T46)+Ka_S1*Ka_S2)-Ntot-K_w/10^(-T46)-Profile!C46*(10^(-T46)+2*K_HSO4)/(10^(-T46)+K_HSO4))&gt;0,1,-1)*7/2^19</f>
        <v/>
      </c>
      <c r="V46" s="9">
        <f>U46+IF((10^(-U46)+Atot*(H_NH3*(1+K_NH3*10^(-U46)/K_w))*RTL/(1+(H_NH3*(1+K_NH3*10^(-U46)/K_w))*RTL)*(K_NH3*10^(-U46)/K_w)/(1+K_NH3*10^(-U46)/K_w)-Profile!B46*(H_SO2*(1+Ka_S1/10^(-U46)+Ka_S1*Ka_S2/10^(-U46)^2))*RTL/(1+(H_SO2*(1+Ka_S1/10^(-U46)+Ka_S1*Ka_S2/10^(-U46)^2))*RTL)*(Ka_S1*10^(-U46)+2*Ka_S1*Ka_S2)/(10^(-U46)^2+Ka_S1*10^(-U46)+Ka_S1*Ka_S2)-Ntot-K_w/10^(-U46)-Profile!C46*(10^(-U46)+2*K_HSO4)/(10^(-U46)+K_HSO4))&gt;0,1,-1)*7/2^20</f>
        <v/>
      </c>
      <c r="W46" s="9">
        <f>V46+IF((10^(-V46)+Atot*(H_NH3*(1+K_NH3*10^(-V46)/K_w))*RTL/(1+(H_NH3*(1+K_NH3*10^(-V46)/K_w))*RTL)*(K_NH3*10^(-V46)/K_w)/(1+K_NH3*10^(-V46)/K_w)-Profile!B46*(H_SO2*(1+Ka_S1/10^(-V46)+Ka_S1*Ka_S2/10^(-V46)^2))*RTL/(1+(H_SO2*(1+Ka_S1/10^(-V46)+Ka_S1*Ka_S2/10^(-V46)^2))*RTL)*(Ka_S1*10^(-V46)+2*Ka_S1*Ka_S2)/(10^(-V46)^2+Ka_S1*10^(-V46)+Ka_S1*Ka_S2)-Ntot-K_w/10^(-V46)-Profile!C46*(10^(-V46)+2*K_HSO4)/(10^(-V46)+K_HSO4))&gt;0,1,-1)*7/2^21</f>
        <v/>
      </c>
      <c r="X46" s="9">
        <f>W46+IF((10^(-W46)+Atot*(H_NH3*(1+K_NH3*10^(-W46)/K_w))*RTL/(1+(H_NH3*(1+K_NH3*10^(-W46)/K_w))*RTL)*(K_NH3*10^(-W46)/K_w)/(1+K_NH3*10^(-W46)/K_w)-Profile!B46*(H_SO2*(1+Ka_S1/10^(-W46)+Ka_S1*Ka_S2/10^(-W46)^2))*RTL/(1+(H_SO2*(1+Ka_S1/10^(-W46)+Ka_S1*Ka_S2/10^(-W46)^2))*RTL)*(Ka_S1*10^(-W46)+2*Ka_S1*Ka_S2)/(10^(-W46)^2+Ka_S1*10^(-W46)+Ka_S1*Ka_S2)-Ntot-K_w/10^(-W46)-Profile!C46*(10^(-W46)+2*K_HSO4)/(10^(-W46)+K_HSO4))&gt;0,1,-1)*7/2^22</f>
        <v/>
      </c>
      <c r="Y46" s="9">
        <f>X46+IF((10^(-X46)+Atot*(H_NH3*(1+K_NH3*10^(-X46)/K_w))*RTL/(1+(H_NH3*(1+K_NH3*10^(-X46)/K_w))*RTL)*(K_NH3*10^(-X46)/K_w)/(1+K_NH3*10^(-X46)/K_w)-Profile!B46*(H_SO2*(1+Ka_S1/10^(-X46)+Ka_S1*Ka_S2/10^(-X46)^2))*RTL/(1+(H_SO2*(1+Ka_S1/10^(-X46)+Ka_S1*Ka_S2/10^(-X46)^2))*RTL)*(Ka_S1*10^(-X46)+2*Ka_S1*Ka_S2)/(10^(-X46)^2+Ka_S1*10^(-X46)+Ka_S1*Ka_S2)-Ntot-K_w/10^(-X46)-Profile!C46*(10^(-X46)+2*K_HSO4)/(10^(-X46)+K_HSO4))&gt;0,1,-1)*7/2^23</f>
        <v/>
      </c>
      <c r="Z46" s="9">
        <f>Y46+IF((10^(-Y46)+Atot*(H_NH3*(1+K_NH3*10^(-Y46)/K_w))*RTL/(1+(H_NH3*(1+K_NH3*10^(-Y46)/K_w))*RTL)*(K_NH3*10^(-Y46)/K_w)/(1+K_NH3*10^(-Y46)/K_w)-Profile!B46*(H_SO2*(1+Ka_S1/10^(-Y46)+Ka_S1*Ka_S2/10^(-Y46)^2))*RTL/(1+(H_SO2*(1+Ka_S1/10^(-Y46)+Ka_S1*Ka_S2/10^(-Y46)^2))*RTL)*(Ka_S1*10^(-Y46)+2*Ka_S1*Ka_S2)/(10^(-Y46)^2+Ka_S1*10^(-Y46)+Ka_S1*Ka_S2)-Ntot-K_w/10^(-Y46)-Profile!C46*(10^(-Y46)+2*K_HSO4)/(10^(-Y46)+K_HSO4))&gt;0,1,-1)*7/2^24</f>
        <v/>
      </c>
      <c r="AA46" s="9">
        <f>Z46+IF((10^(-Z46)+Atot*(H_NH3*(1+K_NH3*10^(-Z46)/K_w))*RTL/(1+(H_NH3*(1+K_NH3*10^(-Z46)/K_w))*RTL)*(K_NH3*10^(-Z46)/K_w)/(1+K_NH3*10^(-Z46)/K_w)-Profile!B46*(H_SO2*(1+Ka_S1/10^(-Z46)+Ka_S1*Ka_S2/10^(-Z46)^2))*RTL/(1+(H_SO2*(1+Ka_S1/10^(-Z46)+Ka_S1*Ka_S2/10^(-Z46)^2))*RTL)*(Ka_S1*10^(-Z46)+2*Ka_S1*Ka_S2)/(10^(-Z46)^2+Ka_S1*10^(-Z46)+Ka_S1*Ka_S2)-Ntot-K_w/10^(-Z46)-Profile!C46*(10^(-Z46)+2*K_HSO4)/(10^(-Z46)+K_HSO4))&gt;0,1,-1)*7/2^25</f>
        <v/>
      </c>
      <c r="AB46" s="9">
        <f>AA46+IF((10^(-AA46)+Atot*(H_NH3*(1+K_NH3*10^(-AA46)/K_w))*RTL/(1+(H_NH3*(1+K_NH3*10^(-AA46)/K_w))*RTL)*(K_NH3*10^(-AA46)/K_w)/(1+K_NH3*10^(-AA46)/K_w)-Profile!B46*(H_SO2*(1+Ka_S1/10^(-AA46)+Ka_S1*Ka_S2/10^(-AA46)^2))*RTL/(1+(H_SO2*(1+Ka_S1/10^(-AA46)+Ka_S1*Ka_S2/10^(-AA46)^2))*RTL)*(Ka_S1*10^(-AA46)+2*Ka_S1*Ka_S2)/(10^(-AA46)^2+Ka_S1*10^(-AA46)+Ka_S1*Ka_S2)-Ntot-K_w/10^(-AA46)-Profile!C46*(10^(-AA46)+2*K_HSO4)/(10^(-AA46)+K_HSO4))&gt;0,1,-1)*7/2^26</f>
        <v/>
      </c>
      <c r="AC46" s="9">
        <f>AB46+IF((10^(-AB46)+Atot*(H_NH3*(1+K_NH3*10^(-AB46)/K_w))*RTL/(1+(H_NH3*(1+K_NH3*10^(-AB46)/K_w))*RTL)*(K_NH3*10^(-AB46)/K_w)/(1+K_NH3*10^(-AB46)/K_w)-Profile!B46*(H_SO2*(1+Ka_S1/10^(-AB46)+Ka_S1*Ka_S2/10^(-AB46)^2))*RTL/(1+(H_SO2*(1+Ka_S1/10^(-AB46)+Ka_S1*Ka_S2/10^(-AB46)^2))*RTL)*(Ka_S1*10^(-AB46)+2*Ka_S1*Ka_S2)/(10^(-AB46)^2+Ka_S1*10^(-AB46)+Ka_S1*Ka_S2)-Ntot-K_w/10^(-AB46)-Profile!C46*(10^(-AB46)+2*K_HSO4)/(10^(-AB46)+K_HSO4))&gt;0,1,-1)*7/2^27</f>
        <v/>
      </c>
      <c r="AD46" s="9">
        <f>AC46+IF((10^(-AC46)+Atot*(H_NH3*(1+K_NH3*10^(-AC46)/K_w))*RTL/(1+(H_NH3*(1+K_NH3*10^(-AC46)/K_w))*RTL)*(K_NH3*10^(-AC46)/K_w)/(1+K_NH3*10^(-AC46)/K_w)-Profile!B46*(H_SO2*(1+Ka_S1/10^(-AC46)+Ka_S1*Ka_S2/10^(-AC46)^2))*RTL/(1+(H_SO2*(1+Ka_S1/10^(-AC46)+Ka_S1*Ka_S2/10^(-AC46)^2))*RTL)*(Ka_S1*10^(-AC46)+2*Ka_S1*Ka_S2)/(10^(-AC46)^2+Ka_S1*10^(-AC46)+Ka_S1*Ka_S2)-Ntot-K_w/10^(-AC46)-Profile!C46*(10^(-AC46)+2*K_HSO4)/(10^(-AC46)+K_HSO4))&gt;0,1,-1)*7/2^28</f>
        <v/>
      </c>
      <c r="AE46" s="9">
        <f>AD46+IF((10^(-AD46)+Atot*(H_NH3*(1+K_NH3*10^(-AD46)/K_w))*RTL/(1+(H_NH3*(1+K_NH3*10^(-AD46)/K_w))*RTL)*(K_NH3*10^(-AD46)/K_w)/(1+K_NH3*10^(-AD46)/K_w)-Profile!B46*(H_SO2*(1+Ka_S1/10^(-AD46)+Ka_S1*Ka_S2/10^(-AD46)^2))*RTL/(1+(H_SO2*(1+Ka_S1/10^(-AD46)+Ka_S1*Ka_S2/10^(-AD46)^2))*RTL)*(Ka_S1*10^(-AD46)+2*Ka_S1*Ka_S2)/(10^(-AD46)^2+Ka_S1*10^(-AD46)+Ka_S1*Ka_S2)-Ntot-K_w/10^(-AD46)-Profile!C46*(10^(-AD46)+2*K_HSO4)/(10^(-AD46)+K_HSO4))&gt;0,1,-1)*7/2^29</f>
        <v/>
      </c>
      <c r="AF46" s="9">
        <f>AE46+IF((10^(-AE46)+Atot*(H_NH3*(1+K_NH3*10^(-AE46)/K_w))*RTL/(1+(H_NH3*(1+K_NH3*10^(-AE46)/K_w))*RTL)*(K_NH3*10^(-AE46)/K_w)/(1+K_NH3*10^(-AE46)/K_w)-Profile!B46*(H_SO2*(1+Ka_S1/10^(-AE46)+Ka_S1*Ka_S2/10^(-AE46)^2))*RTL/(1+(H_SO2*(1+Ka_S1/10^(-AE46)+Ka_S1*Ka_S2/10^(-AE46)^2))*RTL)*(Ka_S1*10^(-AE46)+2*Ka_S1*Ka_S2)/(10^(-AE46)^2+Ka_S1*10^(-AE46)+Ka_S1*Ka_S2)-Ntot-K_w/10^(-AE46)-Profile!C46*(10^(-AE46)+2*K_HSO4)/(10^(-AE46)+K_HSO4))&gt;0,1,-1)*7/2^30</f>
        <v/>
      </c>
      <c r="AG46" s="9">
        <f>AF46+IF((10^(-AF46)+Atot*(H_NH3*(1+K_NH3*10^(-AF46)/K_w))*RTL/(1+(H_NH3*(1+K_NH3*10^(-AF46)/K_w))*RTL)*(K_NH3*10^(-AF46)/K_w)/(1+K_NH3*10^(-AF46)/K_w)-Profile!B46*(H_SO2*(1+Ka_S1/10^(-AF46)+Ka_S1*Ka_S2/10^(-AF46)^2))*RTL/(1+(H_SO2*(1+Ka_S1/10^(-AF46)+Ka_S1*Ka_S2/10^(-AF46)^2))*RTL)*(Ka_S1*10^(-AF46)+2*Ka_S1*Ka_S2)/(10^(-AF46)^2+Ka_S1*10^(-AF46)+Ka_S1*Ka_S2)-Ntot-K_w/10^(-AF46)-Profile!C46*(10^(-AF46)+2*K_HSO4)/(10^(-AF46)+K_HSO4))&gt;0,1,-1)*7/2^31</f>
        <v/>
      </c>
      <c r="AH46" s="9">
        <f>AG46+IF((10^(-AG46)+Atot*(H_NH3*(1+K_NH3*10^(-AG46)/K_w))*RTL/(1+(H_NH3*(1+K_NH3*10^(-AG46)/K_w))*RTL)*(K_NH3*10^(-AG46)/K_w)/(1+K_NH3*10^(-AG46)/K_w)-Profile!B46*(H_SO2*(1+Ka_S1/10^(-AG46)+Ka_S1*Ka_S2/10^(-AG46)^2))*RTL/(1+(H_SO2*(1+Ka_S1/10^(-AG46)+Ka_S1*Ka_S2/10^(-AG46)^2))*RTL)*(Ka_S1*10^(-AG46)+2*Ka_S1*Ka_S2)/(10^(-AG46)^2+Ka_S1*10^(-AG46)+Ka_S1*Ka_S2)-Ntot-K_w/10^(-AG46)-Profile!C46*(10^(-AG46)+2*K_HSO4)/(10^(-AG46)+K_HSO4))&gt;0,1,-1)*7/2^32</f>
        <v/>
      </c>
      <c r="AI46" s="9">
        <f>AH46+IF((10^(-AH46)+Atot*(H_NH3*(1+K_NH3*10^(-AH46)/K_w))*RTL/(1+(H_NH3*(1+K_NH3*10^(-AH46)/K_w))*RTL)*(K_NH3*10^(-AH46)/K_w)/(1+K_NH3*10^(-AH46)/K_w)-Profile!B46*(H_SO2*(1+Ka_S1/10^(-AH46)+Ka_S1*Ka_S2/10^(-AH46)^2))*RTL/(1+(H_SO2*(1+Ka_S1/10^(-AH46)+Ka_S1*Ka_S2/10^(-AH46)^2))*RTL)*(Ka_S1*10^(-AH46)+2*Ka_S1*Ka_S2)/(10^(-AH46)^2+Ka_S1*10^(-AH46)+Ka_S1*Ka_S2)-Ntot-K_w/10^(-AH46)-Profile!C46*(10^(-AH46)+2*K_HSO4)/(10^(-AH46)+K_HSO4))&gt;0,1,-1)*7/2^33</f>
        <v/>
      </c>
      <c r="AJ46" s="9">
        <f>AI46+IF((10^(-AI46)+Atot*(H_NH3*(1+K_NH3*10^(-AI46)/K_w))*RTL/(1+(H_NH3*(1+K_NH3*10^(-AI46)/K_w))*RTL)*(K_NH3*10^(-AI46)/K_w)/(1+K_NH3*10^(-AI46)/K_w)-Profile!B46*(H_SO2*(1+Ka_S1/10^(-AI46)+Ka_S1*Ka_S2/10^(-AI46)^2))*RTL/(1+(H_SO2*(1+Ka_S1/10^(-AI46)+Ka_S1*Ka_S2/10^(-AI46)^2))*RTL)*(Ka_S1*10^(-AI46)+2*Ka_S1*Ka_S2)/(10^(-AI46)^2+Ka_S1*10^(-AI46)+Ka_S1*Ka_S2)-Ntot-K_w/10^(-AI46)-Profile!C46*(10^(-AI46)+2*K_HSO4)/(10^(-AI46)+K_HSO4))&gt;0,1,-1)*7/2^34</f>
        <v/>
      </c>
      <c r="AK46" s="9">
        <f>AJ46+IF((10^(-AJ46)+Atot*(H_NH3*(1+K_NH3*10^(-AJ46)/K_w))*RTL/(1+(H_NH3*(1+K_NH3*10^(-AJ46)/K_w))*RTL)*(K_NH3*10^(-AJ46)/K_w)/(1+K_NH3*10^(-AJ46)/K_w)-Profile!B46*(H_SO2*(1+Ka_S1/10^(-AJ46)+Ka_S1*Ka_S2/10^(-AJ46)^2))*RTL/(1+(H_SO2*(1+Ka_S1/10^(-AJ46)+Ka_S1*Ka_S2/10^(-AJ46)^2))*RTL)*(Ka_S1*10^(-AJ46)+2*Ka_S1*Ka_S2)/(10^(-AJ46)^2+Ka_S1*10^(-AJ46)+Ka_S1*Ka_S2)-Ntot-K_w/10^(-AJ46)-Profile!C46*(10^(-AJ46)+2*K_HSO4)/(10^(-AJ46)+K_HSO4))&gt;0,1,-1)*7/2^35</f>
        <v/>
      </c>
      <c r="AL46" s="9">
        <f>AK46+IF((10^(-AK46)+Atot*(H_NH3*(1+K_NH3*10^(-AK46)/K_w))*RTL/(1+(H_NH3*(1+K_NH3*10^(-AK46)/K_w))*RTL)*(K_NH3*10^(-AK46)/K_w)/(1+K_NH3*10^(-AK46)/K_w)-Profile!B46*(H_SO2*(1+Ka_S1/10^(-AK46)+Ka_S1*Ka_S2/10^(-AK46)^2))*RTL/(1+(H_SO2*(1+Ka_S1/10^(-AK46)+Ka_S1*Ka_S2/10^(-AK46)^2))*RTL)*(Ka_S1*10^(-AK46)+2*Ka_S1*Ka_S2)/(10^(-AK46)^2+Ka_S1*10^(-AK46)+Ka_S1*Ka_S2)-Ntot-K_w/10^(-AK46)-Profile!C46*(10^(-AK46)+2*K_HSO4)/(10^(-AK46)+K_HSO4))&gt;0,1,-1)*7/2^36</f>
        <v/>
      </c>
    </row>
    <row r="47">
      <c r="A47">
        <f>Profile!A47</f>
        <v/>
      </c>
      <c r="B47" t="n">
        <v>7</v>
      </c>
      <c r="C47" s="9">
        <f>B47+IF((10^(-B47)+Atot*(H_NH3*(1+K_NH3*10^(-B47)/K_w))*RTL/(1+(H_NH3*(1+K_NH3*10^(-B47)/K_w))*RTL)*(K_NH3*10^(-B47)/K_w)/(1+K_NH3*10^(-B47)/K_w)-Profile!B47*(H_SO2*(1+Ka_S1/10^(-B47)+Ka_S1*Ka_S2/10^(-B47)^2))*RTL/(1+(H_SO2*(1+Ka_S1/10^(-B47)+Ka_S1*Ka_S2/10^(-B47)^2))*RTL)*(Ka_S1*10^(-B47)+2*Ka_S1*Ka_S2)/(10^(-B47)^2+Ka_S1*10^(-B47)+Ka_S1*Ka_S2)-Ntot-K_w/10^(-B47)-Profile!C47*(10^(-B47)+2*K_HSO4)/(10^(-B47)+K_HSO4))&gt;0,1,-1)*7/2^1</f>
        <v/>
      </c>
      <c r="D47" s="9">
        <f>C47+IF((10^(-C47)+Atot*(H_NH3*(1+K_NH3*10^(-C47)/K_w))*RTL/(1+(H_NH3*(1+K_NH3*10^(-C47)/K_w))*RTL)*(K_NH3*10^(-C47)/K_w)/(1+K_NH3*10^(-C47)/K_w)-Profile!B47*(H_SO2*(1+Ka_S1/10^(-C47)+Ka_S1*Ka_S2/10^(-C47)^2))*RTL/(1+(H_SO2*(1+Ka_S1/10^(-C47)+Ka_S1*Ka_S2/10^(-C47)^2))*RTL)*(Ka_S1*10^(-C47)+2*Ka_S1*Ka_S2)/(10^(-C47)^2+Ka_S1*10^(-C47)+Ka_S1*Ka_S2)-Ntot-K_w/10^(-C47)-Profile!C47*(10^(-C47)+2*K_HSO4)/(10^(-C47)+K_HSO4))&gt;0,1,-1)*7/2^2</f>
        <v/>
      </c>
      <c r="E47" s="9">
        <f>D47+IF((10^(-D47)+Atot*(H_NH3*(1+K_NH3*10^(-D47)/K_w))*RTL/(1+(H_NH3*(1+K_NH3*10^(-D47)/K_w))*RTL)*(K_NH3*10^(-D47)/K_w)/(1+K_NH3*10^(-D47)/K_w)-Profile!B47*(H_SO2*(1+Ka_S1/10^(-D47)+Ka_S1*Ka_S2/10^(-D47)^2))*RTL/(1+(H_SO2*(1+Ka_S1/10^(-D47)+Ka_S1*Ka_S2/10^(-D47)^2))*RTL)*(Ka_S1*10^(-D47)+2*Ka_S1*Ka_S2)/(10^(-D47)^2+Ka_S1*10^(-D47)+Ka_S1*Ka_S2)-Ntot-K_w/10^(-D47)-Profile!C47*(10^(-D47)+2*K_HSO4)/(10^(-D47)+K_HSO4))&gt;0,1,-1)*7/2^3</f>
        <v/>
      </c>
      <c r="F47" s="9">
        <f>E47+IF((10^(-E47)+Atot*(H_NH3*(1+K_NH3*10^(-E47)/K_w))*RTL/(1+(H_NH3*(1+K_NH3*10^(-E47)/K_w))*RTL)*(K_NH3*10^(-E47)/K_w)/(1+K_NH3*10^(-E47)/K_w)-Profile!B47*(H_SO2*(1+Ka_S1/10^(-E47)+Ka_S1*Ka_S2/10^(-E47)^2))*RTL/(1+(H_SO2*(1+Ka_S1/10^(-E47)+Ka_S1*Ka_S2/10^(-E47)^2))*RTL)*(Ka_S1*10^(-E47)+2*Ka_S1*Ka_S2)/(10^(-E47)^2+Ka_S1*10^(-E47)+Ka_S1*Ka_S2)-Ntot-K_w/10^(-E47)-Profile!C47*(10^(-E47)+2*K_HSO4)/(10^(-E47)+K_HSO4))&gt;0,1,-1)*7/2^4</f>
        <v/>
      </c>
      <c r="G47" s="9">
        <f>F47+IF((10^(-F47)+Atot*(H_NH3*(1+K_NH3*10^(-F47)/K_w))*RTL/(1+(H_NH3*(1+K_NH3*10^(-F47)/K_w))*RTL)*(K_NH3*10^(-F47)/K_w)/(1+K_NH3*10^(-F47)/K_w)-Profile!B47*(H_SO2*(1+Ka_S1/10^(-F47)+Ka_S1*Ka_S2/10^(-F47)^2))*RTL/(1+(H_SO2*(1+Ka_S1/10^(-F47)+Ka_S1*Ka_S2/10^(-F47)^2))*RTL)*(Ka_S1*10^(-F47)+2*Ka_S1*Ka_S2)/(10^(-F47)^2+Ka_S1*10^(-F47)+Ka_S1*Ka_S2)-Ntot-K_w/10^(-F47)-Profile!C47*(10^(-F47)+2*K_HSO4)/(10^(-F47)+K_HSO4))&gt;0,1,-1)*7/2^5</f>
        <v/>
      </c>
      <c r="H47" s="9">
        <f>G47+IF((10^(-G47)+Atot*(H_NH3*(1+K_NH3*10^(-G47)/K_w))*RTL/(1+(H_NH3*(1+K_NH3*10^(-G47)/K_w))*RTL)*(K_NH3*10^(-G47)/K_w)/(1+K_NH3*10^(-G47)/K_w)-Profile!B47*(H_SO2*(1+Ka_S1/10^(-G47)+Ka_S1*Ka_S2/10^(-G47)^2))*RTL/(1+(H_SO2*(1+Ka_S1/10^(-G47)+Ka_S1*Ka_S2/10^(-G47)^2))*RTL)*(Ka_S1*10^(-G47)+2*Ka_S1*Ka_S2)/(10^(-G47)^2+Ka_S1*10^(-G47)+Ka_S1*Ka_S2)-Ntot-K_w/10^(-G47)-Profile!C47*(10^(-G47)+2*K_HSO4)/(10^(-G47)+K_HSO4))&gt;0,1,-1)*7/2^6</f>
        <v/>
      </c>
      <c r="I47" s="9">
        <f>H47+IF((10^(-H47)+Atot*(H_NH3*(1+K_NH3*10^(-H47)/K_w))*RTL/(1+(H_NH3*(1+K_NH3*10^(-H47)/K_w))*RTL)*(K_NH3*10^(-H47)/K_w)/(1+K_NH3*10^(-H47)/K_w)-Profile!B47*(H_SO2*(1+Ka_S1/10^(-H47)+Ka_S1*Ka_S2/10^(-H47)^2))*RTL/(1+(H_SO2*(1+Ka_S1/10^(-H47)+Ka_S1*Ka_S2/10^(-H47)^2))*RTL)*(Ka_S1*10^(-H47)+2*Ka_S1*Ka_S2)/(10^(-H47)^2+Ka_S1*10^(-H47)+Ka_S1*Ka_S2)-Ntot-K_w/10^(-H47)-Profile!C47*(10^(-H47)+2*K_HSO4)/(10^(-H47)+K_HSO4))&gt;0,1,-1)*7/2^7</f>
        <v/>
      </c>
      <c r="J47" s="9">
        <f>I47+IF((10^(-I47)+Atot*(H_NH3*(1+K_NH3*10^(-I47)/K_w))*RTL/(1+(H_NH3*(1+K_NH3*10^(-I47)/K_w))*RTL)*(K_NH3*10^(-I47)/K_w)/(1+K_NH3*10^(-I47)/K_w)-Profile!B47*(H_SO2*(1+Ka_S1/10^(-I47)+Ka_S1*Ka_S2/10^(-I47)^2))*RTL/(1+(H_SO2*(1+Ka_S1/10^(-I47)+Ka_S1*Ka_S2/10^(-I47)^2))*RTL)*(Ka_S1*10^(-I47)+2*Ka_S1*Ka_S2)/(10^(-I47)^2+Ka_S1*10^(-I47)+Ka_S1*Ka_S2)-Ntot-K_w/10^(-I47)-Profile!C47*(10^(-I47)+2*K_HSO4)/(10^(-I47)+K_HSO4))&gt;0,1,-1)*7/2^8</f>
        <v/>
      </c>
      <c r="K47" s="9">
        <f>J47+IF((10^(-J47)+Atot*(H_NH3*(1+K_NH3*10^(-J47)/K_w))*RTL/(1+(H_NH3*(1+K_NH3*10^(-J47)/K_w))*RTL)*(K_NH3*10^(-J47)/K_w)/(1+K_NH3*10^(-J47)/K_w)-Profile!B47*(H_SO2*(1+Ka_S1/10^(-J47)+Ka_S1*Ka_S2/10^(-J47)^2))*RTL/(1+(H_SO2*(1+Ka_S1/10^(-J47)+Ka_S1*Ka_S2/10^(-J47)^2))*RTL)*(Ka_S1*10^(-J47)+2*Ka_S1*Ka_S2)/(10^(-J47)^2+Ka_S1*10^(-J47)+Ka_S1*Ka_S2)-Ntot-K_w/10^(-J47)-Profile!C47*(10^(-J47)+2*K_HSO4)/(10^(-J47)+K_HSO4))&gt;0,1,-1)*7/2^9</f>
        <v/>
      </c>
      <c r="L47" s="9">
        <f>K47+IF((10^(-K47)+Atot*(H_NH3*(1+K_NH3*10^(-K47)/K_w))*RTL/(1+(H_NH3*(1+K_NH3*10^(-K47)/K_w))*RTL)*(K_NH3*10^(-K47)/K_w)/(1+K_NH3*10^(-K47)/K_w)-Profile!B47*(H_SO2*(1+Ka_S1/10^(-K47)+Ka_S1*Ka_S2/10^(-K47)^2))*RTL/(1+(H_SO2*(1+Ka_S1/10^(-K47)+Ka_S1*Ka_S2/10^(-K47)^2))*RTL)*(Ka_S1*10^(-K47)+2*Ka_S1*Ka_S2)/(10^(-K47)^2+Ka_S1*10^(-K47)+Ka_S1*Ka_S2)-Ntot-K_w/10^(-K47)-Profile!C47*(10^(-K47)+2*K_HSO4)/(10^(-K47)+K_HSO4))&gt;0,1,-1)*7/2^10</f>
        <v/>
      </c>
      <c r="M47" s="9">
        <f>L47+IF((10^(-L47)+Atot*(H_NH3*(1+K_NH3*10^(-L47)/K_w))*RTL/(1+(H_NH3*(1+K_NH3*10^(-L47)/K_w))*RTL)*(K_NH3*10^(-L47)/K_w)/(1+K_NH3*10^(-L47)/K_w)-Profile!B47*(H_SO2*(1+Ka_S1/10^(-L47)+Ka_S1*Ka_S2/10^(-L47)^2))*RTL/(1+(H_SO2*(1+Ka_S1/10^(-L47)+Ka_S1*Ka_S2/10^(-L47)^2))*RTL)*(Ka_S1*10^(-L47)+2*Ka_S1*Ka_S2)/(10^(-L47)^2+Ka_S1*10^(-L47)+Ka_S1*Ka_S2)-Ntot-K_w/10^(-L47)-Profile!C47*(10^(-L47)+2*K_HSO4)/(10^(-L47)+K_HSO4))&gt;0,1,-1)*7/2^11</f>
        <v/>
      </c>
      <c r="N47" s="9">
        <f>M47+IF((10^(-M47)+Atot*(H_NH3*(1+K_NH3*10^(-M47)/K_w))*RTL/(1+(H_NH3*(1+K_NH3*10^(-M47)/K_w))*RTL)*(K_NH3*10^(-M47)/K_w)/(1+K_NH3*10^(-M47)/K_w)-Profile!B47*(H_SO2*(1+Ka_S1/10^(-M47)+Ka_S1*Ka_S2/10^(-M47)^2))*RTL/(1+(H_SO2*(1+Ka_S1/10^(-M47)+Ka_S1*Ka_S2/10^(-M47)^2))*RTL)*(Ka_S1*10^(-M47)+2*Ka_S1*Ka_S2)/(10^(-M47)^2+Ka_S1*10^(-M47)+Ka_S1*Ka_S2)-Ntot-K_w/10^(-M47)-Profile!C47*(10^(-M47)+2*K_HSO4)/(10^(-M47)+K_HSO4))&gt;0,1,-1)*7/2^12</f>
        <v/>
      </c>
      <c r="O47" s="9">
        <f>N47+IF((10^(-N47)+Atot*(H_NH3*(1+K_NH3*10^(-N47)/K_w))*RTL/(1+(H_NH3*(1+K_NH3*10^(-N47)/K_w))*RTL)*(K_NH3*10^(-N47)/K_w)/(1+K_NH3*10^(-N47)/K_w)-Profile!B47*(H_SO2*(1+Ka_S1/10^(-N47)+Ka_S1*Ka_S2/10^(-N47)^2))*RTL/(1+(H_SO2*(1+Ka_S1/10^(-N47)+Ka_S1*Ka_S2/10^(-N47)^2))*RTL)*(Ka_S1*10^(-N47)+2*Ka_S1*Ka_S2)/(10^(-N47)^2+Ka_S1*10^(-N47)+Ka_S1*Ka_S2)-Ntot-K_w/10^(-N47)-Profile!C47*(10^(-N47)+2*K_HSO4)/(10^(-N47)+K_HSO4))&gt;0,1,-1)*7/2^13</f>
        <v/>
      </c>
      <c r="P47" s="9">
        <f>O47+IF((10^(-O47)+Atot*(H_NH3*(1+K_NH3*10^(-O47)/K_w))*RTL/(1+(H_NH3*(1+K_NH3*10^(-O47)/K_w))*RTL)*(K_NH3*10^(-O47)/K_w)/(1+K_NH3*10^(-O47)/K_w)-Profile!B47*(H_SO2*(1+Ka_S1/10^(-O47)+Ka_S1*Ka_S2/10^(-O47)^2))*RTL/(1+(H_SO2*(1+Ka_S1/10^(-O47)+Ka_S1*Ka_S2/10^(-O47)^2))*RTL)*(Ka_S1*10^(-O47)+2*Ka_S1*Ka_S2)/(10^(-O47)^2+Ka_S1*10^(-O47)+Ka_S1*Ka_S2)-Ntot-K_w/10^(-O47)-Profile!C47*(10^(-O47)+2*K_HSO4)/(10^(-O47)+K_HSO4))&gt;0,1,-1)*7/2^14</f>
        <v/>
      </c>
      <c r="Q47" s="9">
        <f>P47+IF((10^(-P47)+Atot*(H_NH3*(1+K_NH3*10^(-P47)/K_w))*RTL/(1+(H_NH3*(1+K_NH3*10^(-P47)/K_w))*RTL)*(K_NH3*10^(-P47)/K_w)/(1+K_NH3*10^(-P47)/K_w)-Profile!B47*(H_SO2*(1+Ka_S1/10^(-P47)+Ka_S1*Ka_S2/10^(-P47)^2))*RTL/(1+(H_SO2*(1+Ka_S1/10^(-P47)+Ka_S1*Ka_S2/10^(-P47)^2))*RTL)*(Ka_S1*10^(-P47)+2*Ka_S1*Ka_S2)/(10^(-P47)^2+Ka_S1*10^(-P47)+Ka_S1*Ka_S2)-Ntot-K_w/10^(-P47)-Profile!C47*(10^(-P47)+2*K_HSO4)/(10^(-P47)+K_HSO4))&gt;0,1,-1)*7/2^15</f>
        <v/>
      </c>
      <c r="R47" s="9">
        <f>Q47+IF((10^(-Q47)+Atot*(H_NH3*(1+K_NH3*10^(-Q47)/K_w))*RTL/(1+(H_NH3*(1+K_NH3*10^(-Q47)/K_w))*RTL)*(K_NH3*10^(-Q47)/K_w)/(1+K_NH3*10^(-Q47)/K_w)-Profile!B47*(H_SO2*(1+Ka_S1/10^(-Q47)+Ka_S1*Ka_S2/10^(-Q47)^2))*RTL/(1+(H_SO2*(1+Ka_S1/10^(-Q47)+Ka_S1*Ka_S2/10^(-Q47)^2))*RTL)*(Ka_S1*10^(-Q47)+2*Ka_S1*Ka_S2)/(10^(-Q47)^2+Ka_S1*10^(-Q47)+Ka_S1*Ka_S2)-Ntot-K_w/10^(-Q47)-Profile!C47*(10^(-Q47)+2*K_HSO4)/(10^(-Q47)+K_HSO4))&gt;0,1,-1)*7/2^16</f>
        <v/>
      </c>
      <c r="S47" s="9">
        <f>R47+IF((10^(-R47)+Atot*(H_NH3*(1+K_NH3*10^(-R47)/K_w))*RTL/(1+(H_NH3*(1+K_NH3*10^(-R47)/K_w))*RTL)*(K_NH3*10^(-R47)/K_w)/(1+K_NH3*10^(-R47)/K_w)-Profile!B47*(H_SO2*(1+Ka_S1/10^(-R47)+Ka_S1*Ka_S2/10^(-R47)^2))*RTL/(1+(H_SO2*(1+Ka_S1/10^(-R47)+Ka_S1*Ka_S2/10^(-R47)^2))*RTL)*(Ka_S1*10^(-R47)+2*Ka_S1*Ka_S2)/(10^(-R47)^2+Ka_S1*10^(-R47)+Ka_S1*Ka_S2)-Ntot-K_w/10^(-R47)-Profile!C47*(10^(-R47)+2*K_HSO4)/(10^(-R47)+K_HSO4))&gt;0,1,-1)*7/2^17</f>
        <v/>
      </c>
      <c r="T47" s="9">
        <f>S47+IF((10^(-S47)+Atot*(H_NH3*(1+K_NH3*10^(-S47)/K_w))*RTL/(1+(H_NH3*(1+K_NH3*10^(-S47)/K_w))*RTL)*(K_NH3*10^(-S47)/K_w)/(1+K_NH3*10^(-S47)/K_w)-Profile!B47*(H_SO2*(1+Ka_S1/10^(-S47)+Ka_S1*Ka_S2/10^(-S47)^2))*RTL/(1+(H_SO2*(1+Ka_S1/10^(-S47)+Ka_S1*Ka_S2/10^(-S47)^2))*RTL)*(Ka_S1*10^(-S47)+2*Ka_S1*Ka_S2)/(10^(-S47)^2+Ka_S1*10^(-S47)+Ka_S1*Ka_S2)-Ntot-K_w/10^(-S47)-Profile!C47*(10^(-S47)+2*K_HSO4)/(10^(-S47)+K_HSO4))&gt;0,1,-1)*7/2^18</f>
        <v/>
      </c>
      <c r="U47" s="9">
        <f>T47+IF((10^(-T47)+Atot*(H_NH3*(1+K_NH3*10^(-T47)/K_w))*RTL/(1+(H_NH3*(1+K_NH3*10^(-T47)/K_w))*RTL)*(K_NH3*10^(-T47)/K_w)/(1+K_NH3*10^(-T47)/K_w)-Profile!B47*(H_SO2*(1+Ka_S1/10^(-T47)+Ka_S1*Ka_S2/10^(-T47)^2))*RTL/(1+(H_SO2*(1+Ka_S1/10^(-T47)+Ka_S1*Ka_S2/10^(-T47)^2))*RTL)*(Ka_S1*10^(-T47)+2*Ka_S1*Ka_S2)/(10^(-T47)^2+Ka_S1*10^(-T47)+Ka_S1*Ka_S2)-Ntot-K_w/10^(-T47)-Profile!C47*(10^(-T47)+2*K_HSO4)/(10^(-T47)+K_HSO4))&gt;0,1,-1)*7/2^19</f>
        <v/>
      </c>
      <c r="V47" s="9">
        <f>U47+IF((10^(-U47)+Atot*(H_NH3*(1+K_NH3*10^(-U47)/K_w))*RTL/(1+(H_NH3*(1+K_NH3*10^(-U47)/K_w))*RTL)*(K_NH3*10^(-U47)/K_w)/(1+K_NH3*10^(-U47)/K_w)-Profile!B47*(H_SO2*(1+Ka_S1/10^(-U47)+Ka_S1*Ka_S2/10^(-U47)^2))*RTL/(1+(H_SO2*(1+Ka_S1/10^(-U47)+Ka_S1*Ka_S2/10^(-U47)^2))*RTL)*(Ka_S1*10^(-U47)+2*Ka_S1*Ka_S2)/(10^(-U47)^2+Ka_S1*10^(-U47)+Ka_S1*Ka_S2)-Ntot-K_w/10^(-U47)-Profile!C47*(10^(-U47)+2*K_HSO4)/(10^(-U47)+K_HSO4))&gt;0,1,-1)*7/2^20</f>
        <v/>
      </c>
      <c r="W47" s="9">
        <f>V47+IF((10^(-V47)+Atot*(H_NH3*(1+K_NH3*10^(-V47)/K_w))*RTL/(1+(H_NH3*(1+K_NH3*10^(-V47)/K_w))*RTL)*(K_NH3*10^(-V47)/K_w)/(1+K_NH3*10^(-V47)/K_w)-Profile!B47*(H_SO2*(1+Ka_S1/10^(-V47)+Ka_S1*Ka_S2/10^(-V47)^2))*RTL/(1+(H_SO2*(1+Ka_S1/10^(-V47)+Ka_S1*Ka_S2/10^(-V47)^2))*RTL)*(Ka_S1*10^(-V47)+2*Ka_S1*Ka_S2)/(10^(-V47)^2+Ka_S1*10^(-V47)+Ka_S1*Ka_S2)-Ntot-K_w/10^(-V47)-Profile!C47*(10^(-V47)+2*K_HSO4)/(10^(-V47)+K_HSO4))&gt;0,1,-1)*7/2^21</f>
        <v/>
      </c>
      <c r="X47" s="9">
        <f>W47+IF((10^(-W47)+Atot*(H_NH3*(1+K_NH3*10^(-W47)/K_w))*RTL/(1+(H_NH3*(1+K_NH3*10^(-W47)/K_w))*RTL)*(K_NH3*10^(-W47)/K_w)/(1+K_NH3*10^(-W47)/K_w)-Profile!B47*(H_SO2*(1+Ka_S1/10^(-W47)+Ka_S1*Ka_S2/10^(-W47)^2))*RTL/(1+(H_SO2*(1+Ka_S1/10^(-W47)+Ka_S1*Ka_S2/10^(-W47)^2))*RTL)*(Ka_S1*10^(-W47)+2*Ka_S1*Ka_S2)/(10^(-W47)^2+Ka_S1*10^(-W47)+Ka_S1*Ka_S2)-Ntot-K_w/10^(-W47)-Profile!C47*(10^(-W47)+2*K_HSO4)/(10^(-W47)+K_HSO4))&gt;0,1,-1)*7/2^22</f>
        <v/>
      </c>
      <c r="Y47" s="9">
        <f>X47+IF((10^(-X47)+Atot*(H_NH3*(1+K_NH3*10^(-X47)/K_w))*RTL/(1+(H_NH3*(1+K_NH3*10^(-X47)/K_w))*RTL)*(K_NH3*10^(-X47)/K_w)/(1+K_NH3*10^(-X47)/K_w)-Profile!B47*(H_SO2*(1+Ka_S1/10^(-X47)+Ka_S1*Ka_S2/10^(-X47)^2))*RTL/(1+(H_SO2*(1+Ka_S1/10^(-X47)+Ka_S1*Ka_S2/10^(-X47)^2))*RTL)*(Ka_S1*10^(-X47)+2*Ka_S1*Ka_S2)/(10^(-X47)^2+Ka_S1*10^(-X47)+Ka_S1*Ka_S2)-Ntot-K_w/10^(-X47)-Profile!C47*(10^(-X47)+2*K_HSO4)/(10^(-X47)+K_HSO4))&gt;0,1,-1)*7/2^23</f>
        <v/>
      </c>
      <c r="Z47" s="9">
        <f>Y47+IF((10^(-Y47)+Atot*(H_NH3*(1+K_NH3*10^(-Y47)/K_w))*RTL/(1+(H_NH3*(1+K_NH3*10^(-Y47)/K_w))*RTL)*(K_NH3*10^(-Y47)/K_w)/(1+K_NH3*10^(-Y47)/K_w)-Profile!B47*(H_SO2*(1+Ka_S1/10^(-Y47)+Ka_S1*Ka_S2/10^(-Y47)^2))*RTL/(1+(H_SO2*(1+Ka_S1/10^(-Y47)+Ka_S1*Ka_S2/10^(-Y47)^2))*RTL)*(Ka_S1*10^(-Y47)+2*Ka_S1*Ka_S2)/(10^(-Y47)^2+Ka_S1*10^(-Y47)+Ka_S1*Ka_S2)-Ntot-K_w/10^(-Y47)-Profile!C47*(10^(-Y47)+2*K_HSO4)/(10^(-Y47)+K_HSO4))&gt;0,1,-1)*7/2^24</f>
        <v/>
      </c>
      <c r="AA47" s="9">
        <f>Z47+IF((10^(-Z47)+Atot*(H_NH3*(1+K_NH3*10^(-Z47)/K_w))*RTL/(1+(H_NH3*(1+K_NH3*10^(-Z47)/K_w))*RTL)*(K_NH3*10^(-Z47)/K_w)/(1+K_NH3*10^(-Z47)/K_w)-Profile!B47*(H_SO2*(1+Ka_S1/10^(-Z47)+Ka_S1*Ka_S2/10^(-Z47)^2))*RTL/(1+(H_SO2*(1+Ka_S1/10^(-Z47)+Ka_S1*Ka_S2/10^(-Z47)^2))*RTL)*(Ka_S1*10^(-Z47)+2*Ka_S1*Ka_S2)/(10^(-Z47)^2+Ka_S1*10^(-Z47)+Ka_S1*Ka_S2)-Ntot-K_w/10^(-Z47)-Profile!C47*(10^(-Z47)+2*K_HSO4)/(10^(-Z47)+K_HSO4))&gt;0,1,-1)*7/2^25</f>
        <v/>
      </c>
      <c r="AB47" s="9">
        <f>AA47+IF((10^(-AA47)+Atot*(H_NH3*(1+K_NH3*10^(-AA47)/K_w))*RTL/(1+(H_NH3*(1+K_NH3*10^(-AA47)/K_w))*RTL)*(K_NH3*10^(-AA47)/K_w)/(1+K_NH3*10^(-AA47)/K_w)-Profile!B47*(H_SO2*(1+Ka_S1/10^(-AA47)+Ka_S1*Ka_S2/10^(-AA47)^2))*RTL/(1+(H_SO2*(1+Ka_S1/10^(-AA47)+Ka_S1*Ka_S2/10^(-AA47)^2))*RTL)*(Ka_S1*10^(-AA47)+2*Ka_S1*Ka_S2)/(10^(-AA47)^2+Ka_S1*10^(-AA47)+Ka_S1*Ka_S2)-Ntot-K_w/10^(-AA47)-Profile!C47*(10^(-AA47)+2*K_HSO4)/(10^(-AA47)+K_HSO4))&gt;0,1,-1)*7/2^26</f>
        <v/>
      </c>
      <c r="AC47" s="9">
        <f>AB47+IF((10^(-AB47)+Atot*(H_NH3*(1+K_NH3*10^(-AB47)/K_w))*RTL/(1+(H_NH3*(1+K_NH3*10^(-AB47)/K_w))*RTL)*(K_NH3*10^(-AB47)/K_w)/(1+K_NH3*10^(-AB47)/K_w)-Profile!B47*(H_SO2*(1+Ka_S1/10^(-AB47)+Ka_S1*Ka_S2/10^(-AB47)^2))*RTL/(1+(H_SO2*(1+Ka_S1/10^(-AB47)+Ka_S1*Ka_S2/10^(-AB47)^2))*RTL)*(Ka_S1*10^(-AB47)+2*Ka_S1*Ka_S2)/(10^(-AB47)^2+Ka_S1*10^(-AB47)+Ka_S1*Ka_S2)-Ntot-K_w/10^(-AB47)-Profile!C47*(10^(-AB47)+2*K_HSO4)/(10^(-AB47)+K_HSO4))&gt;0,1,-1)*7/2^27</f>
        <v/>
      </c>
      <c r="AD47" s="9">
        <f>AC47+IF((10^(-AC47)+Atot*(H_NH3*(1+K_NH3*10^(-AC47)/K_w))*RTL/(1+(H_NH3*(1+K_NH3*10^(-AC47)/K_w))*RTL)*(K_NH3*10^(-AC47)/K_w)/(1+K_NH3*10^(-AC47)/K_w)-Profile!B47*(H_SO2*(1+Ka_S1/10^(-AC47)+Ka_S1*Ka_S2/10^(-AC47)^2))*RTL/(1+(H_SO2*(1+Ka_S1/10^(-AC47)+Ka_S1*Ka_S2/10^(-AC47)^2))*RTL)*(Ka_S1*10^(-AC47)+2*Ka_S1*Ka_S2)/(10^(-AC47)^2+Ka_S1*10^(-AC47)+Ka_S1*Ka_S2)-Ntot-K_w/10^(-AC47)-Profile!C47*(10^(-AC47)+2*K_HSO4)/(10^(-AC47)+K_HSO4))&gt;0,1,-1)*7/2^28</f>
        <v/>
      </c>
      <c r="AE47" s="9">
        <f>AD47+IF((10^(-AD47)+Atot*(H_NH3*(1+K_NH3*10^(-AD47)/K_w))*RTL/(1+(H_NH3*(1+K_NH3*10^(-AD47)/K_w))*RTL)*(K_NH3*10^(-AD47)/K_w)/(1+K_NH3*10^(-AD47)/K_w)-Profile!B47*(H_SO2*(1+Ka_S1/10^(-AD47)+Ka_S1*Ka_S2/10^(-AD47)^2))*RTL/(1+(H_SO2*(1+Ka_S1/10^(-AD47)+Ka_S1*Ka_S2/10^(-AD47)^2))*RTL)*(Ka_S1*10^(-AD47)+2*Ka_S1*Ka_S2)/(10^(-AD47)^2+Ka_S1*10^(-AD47)+Ka_S1*Ka_S2)-Ntot-K_w/10^(-AD47)-Profile!C47*(10^(-AD47)+2*K_HSO4)/(10^(-AD47)+K_HSO4))&gt;0,1,-1)*7/2^29</f>
        <v/>
      </c>
      <c r="AF47" s="9">
        <f>AE47+IF((10^(-AE47)+Atot*(H_NH3*(1+K_NH3*10^(-AE47)/K_w))*RTL/(1+(H_NH3*(1+K_NH3*10^(-AE47)/K_w))*RTL)*(K_NH3*10^(-AE47)/K_w)/(1+K_NH3*10^(-AE47)/K_w)-Profile!B47*(H_SO2*(1+Ka_S1/10^(-AE47)+Ka_S1*Ka_S2/10^(-AE47)^2))*RTL/(1+(H_SO2*(1+Ka_S1/10^(-AE47)+Ka_S1*Ka_S2/10^(-AE47)^2))*RTL)*(Ka_S1*10^(-AE47)+2*Ka_S1*Ka_S2)/(10^(-AE47)^2+Ka_S1*10^(-AE47)+Ka_S1*Ka_S2)-Ntot-K_w/10^(-AE47)-Profile!C47*(10^(-AE47)+2*K_HSO4)/(10^(-AE47)+K_HSO4))&gt;0,1,-1)*7/2^30</f>
        <v/>
      </c>
      <c r="AG47" s="9">
        <f>AF47+IF((10^(-AF47)+Atot*(H_NH3*(1+K_NH3*10^(-AF47)/K_w))*RTL/(1+(H_NH3*(1+K_NH3*10^(-AF47)/K_w))*RTL)*(K_NH3*10^(-AF47)/K_w)/(1+K_NH3*10^(-AF47)/K_w)-Profile!B47*(H_SO2*(1+Ka_S1/10^(-AF47)+Ka_S1*Ka_S2/10^(-AF47)^2))*RTL/(1+(H_SO2*(1+Ka_S1/10^(-AF47)+Ka_S1*Ka_S2/10^(-AF47)^2))*RTL)*(Ka_S1*10^(-AF47)+2*Ka_S1*Ka_S2)/(10^(-AF47)^2+Ka_S1*10^(-AF47)+Ka_S1*Ka_S2)-Ntot-K_w/10^(-AF47)-Profile!C47*(10^(-AF47)+2*K_HSO4)/(10^(-AF47)+K_HSO4))&gt;0,1,-1)*7/2^31</f>
        <v/>
      </c>
      <c r="AH47" s="9">
        <f>AG47+IF((10^(-AG47)+Atot*(H_NH3*(1+K_NH3*10^(-AG47)/K_w))*RTL/(1+(H_NH3*(1+K_NH3*10^(-AG47)/K_w))*RTL)*(K_NH3*10^(-AG47)/K_w)/(1+K_NH3*10^(-AG47)/K_w)-Profile!B47*(H_SO2*(1+Ka_S1/10^(-AG47)+Ka_S1*Ka_S2/10^(-AG47)^2))*RTL/(1+(H_SO2*(1+Ka_S1/10^(-AG47)+Ka_S1*Ka_S2/10^(-AG47)^2))*RTL)*(Ka_S1*10^(-AG47)+2*Ka_S1*Ka_S2)/(10^(-AG47)^2+Ka_S1*10^(-AG47)+Ka_S1*Ka_S2)-Ntot-K_w/10^(-AG47)-Profile!C47*(10^(-AG47)+2*K_HSO4)/(10^(-AG47)+K_HSO4))&gt;0,1,-1)*7/2^32</f>
        <v/>
      </c>
      <c r="AI47" s="9">
        <f>AH47+IF((10^(-AH47)+Atot*(H_NH3*(1+K_NH3*10^(-AH47)/K_w))*RTL/(1+(H_NH3*(1+K_NH3*10^(-AH47)/K_w))*RTL)*(K_NH3*10^(-AH47)/K_w)/(1+K_NH3*10^(-AH47)/K_w)-Profile!B47*(H_SO2*(1+Ka_S1/10^(-AH47)+Ka_S1*Ka_S2/10^(-AH47)^2))*RTL/(1+(H_SO2*(1+Ka_S1/10^(-AH47)+Ka_S1*Ka_S2/10^(-AH47)^2))*RTL)*(Ka_S1*10^(-AH47)+2*Ka_S1*Ka_S2)/(10^(-AH47)^2+Ka_S1*10^(-AH47)+Ka_S1*Ka_S2)-Ntot-K_w/10^(-AH47)-Profile!C47*(10^(-AH47)+2*K_HSO4)/(10^(-AH47)+K_HSO4))&gt;0,1,-1)*7/2^33</f>
        <v/>
      </c>
      <c r="AJ47" s="9">
        <f>AI47+IF((10^(-AI47)+Atot*(H_NH3*(1+K_NH3*10^(-AI47)/K_w))*RTL/(1+(H_NH3*(1+K_NH3*10^(-AI47)/K_w))*RTL)*(K_NH3*10^(-AI47)/K_w)/(1+K_NH3*10^(-AI47)/K_w)-Profile!B47*(H_SO2*(1+Ka_S1/10^(-AI47)+Ka_S1*Ka_S2/10^(-AI47)^2))*RTL/(1+(H_SO2*(1+Ka_S1/10^(-AI47)+Ka_S1*Ka_S2/10^(-AI47)^2))*RTL)*(Ka_S1*10^(-AI47)+2*Ka_S1*Ka_S2)/(10^(-AI47)^2+Ka_S1*10^(-AI47)+Ka_S1*Ka_S2)-Ntot-K_w/10^(-AI47)-Profile!C47*(10^(-AI47)+2*K_HSO4)/(10^(-AI47)+K_HSO4))&gt;0,1,-1)*7/2^34</f>
        <v/>
      </c>
      <c r="AK47" s="9">
        <f>AJ47+IF((10^(-AJ47)+Atot*(H_NH3*(1+K_NH3*10^(-AJ47)/K_w))*RTL/(1+(H_NH3*(1+K_NH3*10^(-AJ47)/K_w))*RTL)*(K_NH3*10^(-AJ47)/K_w)/(1+K_NH3*10^(-AJ47)/K_w)-Profile!B47*(H_SO2*(1+Ka_S1/10^(-AJ47)+Ka_S1*Ka_S2/10^(-AJ47)^2))*RTL/(1+(H_SO2*(1+Ka_S1/10^(-AJ47)+Ka_S1*Ka_S2/10^(-AJ47)^2))*RTL)*(Ka_S1*10^(-AJ47)+2*Ka_S1*Ka_S2)/(10^(-AJ47)^2+Ka_S1*10^(-AJ47)+Ka_S1*Ka_S2)-Ntot-K_w/10^(-AJ47)-Profile!C47*(10^(-AJ47)+2*K_HSO4)/(10^(-AJ47)+K_HSO4))&gt;0,1,-1)*7/2^35</f>
        <v/>
      </c>
      <c r="AL47" s="9">
        <f>AK47+IF((10^(-AK47)+Atot*(H_NH3*(1+K_NH3*10^(-AK47)/K_w))*RTL/(1+(H_NH3*(1+K_NH3*10^(-AK47)/K_w))*RTL)*(K_NH3*10^(-AK47)/K_w)/(1+K_NH3*10^(-AK47)/K_w)-Profile!B47*(H_SO2*(1+Ka_S1/10^(-AK47)+Ka_S1*Ka_S2/10^(-AK47)^2))*RTL/(1+(H_SO2*(1+Ka_S1/10^(-AK47)+Ka_S1*Ka_S2/10^(-AK47)^2))*RTL)*(Ka_S1*10^(-AK47)+2*Ka_S1*Ka_S2)/(10^(-AK47)^2+Ka_S1*10^(-AK47)+Ka_S1*Ka_S2)-Ntot-K_w/10^(-AK47)-Profile!C47*(10^(-AK47)+2*K_HSO4)/(10^(-AK47)+K_HSO4))&gt;0,1,-1)*7/2^36</f>
        <v/>
      </c>
    </row>
    <row r="48">
      <c r="A48">
        <f>Profile!A48</f>
        <v/>
      </c>
      <c r="B48" t="n">
        <v>7</v>
      </c>
      <c r="C48" s="9">
        <f>B48+IF((10^(-B48)+Atot*(H_NH3*(1+K_NH3*10^(-B48)/K_w))*RTL/(1+(H_NH3*(1+K_NH3*10^(-B48)/K_w))*RTL)*(K_NH3*10^(-B48)/K_w)/(1+K_NH3*10^(-B48)/K_w)-Profile!B48*(H_SO2*(1+Ka_S1/10^(-B48)+Ka_S1*Ka_S2/10^(-B48)^2))*RTL/(1+(H_SO2*(1+Ka_S1/10^(-B48)+Ka_S1*Ka_S2/10^(-B48)^2))*RTL)*(Ka_S1*10^(-B48)+2*Ka_S1*Ka_S2)/(10^(-B48)^2+Ka_S1*10^(-B48)+Ka_S1*Ka_S2)-Ntot-K_w/10^(-B48)-Profile!C48*(10^(-B48)+2*K_HSO4)/(10^(-B48)+K_HSO4))&gt;0,1,-1)*7/2^1</f>
        <v/>
      </c>
      <c r="D48" s="9">
        <f>C48+IF((10^(-C48)+Atot*(H_NH3*(1+K_NH3*10^(-C48)/K_w))*RTL/(1+(H_NH3*(1+K_NH3*10^(-C48)/K_w))*RTL)*(K_NH3*10^(-C48)/K_w)/(1+K_NH3*10^(-C48)/K_w)-Profile!B48*(H_SO2*(1+Ka_S1/10^(-C48)+Ka_S1*Ka_S2/10^(-C48)^2))*RTL/(1+(H_SO2*(1+Ka_S1/10^(-C48)+Ka_S1*Ka_S2/10^(-C48)^2))*RTL)*(Ka_S1*10^(-C48)+2*Ka_S1*Ka_S2)/(10^(-C48)^2+Ka_S1*10^(-C48)+Ka_S1*Ka_S2)-Ntot-K_w/10^(-C48)-Profile!C48*(10^(-C48)+2*K_HSO4)/(10^(-C48)+K_HSO4))&gt;0,1,-1)*7/2^2</f>
        <v/>
      </c>
      <c r="E48" s="9">
        <f>D48+IF((10^(-D48)+Atot*(H_NH3*(1+K_NH3*10^(-D48)/K_w))*RTL/(1+(H_NH3*(1+K_NH3*10^(-D48)/K_w))*RTL)*(K_NH3*10^(-D48)/K_w)/(1+K_NH3*10^(-D48)/K_w)-Profile!B48*(H_SO2*(1+Ka_S1/10^(-D48)+Ka_S1*Ka_S2/10^(-D48)^2))*RTL/(1+(H_SO2*(1+Ka_S1/10^(-D48)+Ka_S1*Ka_S2/10^(-D48)^2))*RTL)*(Ka_S1*10^(-D48)+2*Ka_S1*Ka_S2)/(10^(-D48)^2+Ka_S1*10^(-D48)+Ka_S1*Ka_S2)-Ntot-K_w/10^(-D48)-Profile!C48*(10^(-D48)+2*K_HSO4)/(10^(-D48)+K_HSO4))&gt;0,1,-1)*7/2^3</f>
        <v/>
      </c>
      <c r="F48" s="9">
        <f>E48+IF((10^(-E48)+Atot*(H_NH3*(1+K_NH3*10^(-E48)/K_w))*RTL/(1+(H_NH3*(1+K_NH3*10^(-E48)/K_w))*RTL)*(K_NH3*10^(-E48)/K_w)/(1+K_NH3*10^(-E48)/K_w)-Profile!B48*(H_SO2*(1+Ka_S1/10^(-E48)+Ka_S1*Ka_S2/10^(-E48)^2))*RTL/(1+(H_SO2*(1+Ka_S1/10^(-E48)+Ka_S1*Ka_S2/10^(-E48)^2))*RTL)*(Ka_S1*10^(-E48)+2*Ka_S1*Ka_S2)/(10^(-E48)^2+Ka_S1*10^(-E48)+Ka_S1*Ka_S2)-Ntot-K_w/10^(-E48)-Profile!C48*(10^(-E48)+2*K_HSO4)/(10^(-E48)+K_HSO4))&gt;0,1,-1)*7/2^4</f>
        <v/>
      </c>
      <c r="G48" s="9">
        <f>F48+IF((10^(-F48)+Atot*(H_NH3*(1+K_NH3*10^(-F48)/K_w))*RTL/(1+(H_NH3*(1+K_NH3*10^(-F48)/K_w))*RTL)*(K_NH3*10^(-F48)/K_w)/(1+K_NH3*10^(-F48)/K_w)-Profile!B48*(H_SO2*(1+Ka_S1/10^(-F48)+Ka_S1*Ka_S2/10^(-F48)^2))*RTL/(1+(H_SO2*(1+Ka_S1/10^(-F48)+Ka_S1*Ka_S2/10^(-F48)^2))*RTL)*(Ka_S1*10^(-F48)+2*Ka_S1*Ka_S2)/(10^(-F48)^2+Ka_S1*10^(-F48)+Ka_S1*Ka_S2)-Ntot-K_w/10^(-F48)-Profile!C48*(10^(-F48)+2*K_HSO4)/(10^(-F48)+K_HSO4))&gt;0,1,-1)*7/2^5</f>
        <v/>
      </c>
      <c r="H48" s="9">
        <f>G48+IF((10^(-G48)+Atot*(H_NH3*(1+K_NH3*10^(-G48)/K_w))*RTL/(1+(H_NH3*(1+K_NH3*10^(-G48)/K_w))*RTL)*(K_NH3*10^(-G48)/K_w)/(1+K_NH3*10^(-G48)/K_w)-Profile!B48*(H_SO2*(1+Ka_S1/10^(-G48)+Ka_S1*Ka_S2/10^(-G48)^2))*RTL/(1+(H_SO2*(1+Ka_S1/10^(-G48)+Ka_S1*Ka_S2/10^(-G48)^2))*RTL)*(Ka_S1*10^(-G48)+2*Ka_S1*Ka_S2)/(10^(-G48)^2+Ka_S1*10^(-G48)+Ka_S1*Ka_S2)-Ntot-K_w/10^(-G48)-Profile!C48*(10^(-G48)+2*K_HSO4)/(10^(-G48)+K_HSO4))&gt;0,1,-1)*7/2^6</f>
        <v/>
      </c>
      <c r="I48" s="9">
        <f>H48+IF((10^(-H48)+Atot*(H_NH3*(1+K_NH3*10^(-H48)/K_w))*RTL/(1+(H_NH3*(1+K_NH3*10^(-H48)/K_w))*RTL)*(K_NH3*10^(-H48)/K_w)/(1+K_NH3*10^(-H48)/K_w)-Profile!B48*(H_SO2*(1+Ka_S1/10^(-H48)+Ka_S1*Ka_S2/10^(-H48)^2))*RTL/(1+(H_SO2*(1+Ka_S1/10^(-H48)+Ka_S1*Ka_S2/10^(-H48)^2))*RTL)*(Ka_S1*10^(-H48)+2*Ka_S1*Ka_S2)/(10^(-H48)^2+Ka_S1*10^(-H48)+Ka_S1*Ka_S2)-Ntot-K_w/10^(-H48)-Profile!C48*(10^(-H48)+2*K_HSO4)/(10^(-H48)+K_HSO4))&gt;0,1,-1)*7/2^7</f>
        <v/>
      </c>
      <c r="J48" s="9">
        <f>I48+IF((10^(-I48)+Atot*(H_NH3*(1+K_NH3*10^(-I48)/K_w))*RTL/(1+(H_NH3*(1+K_NH3*10^(-I48)/K_w))*RTL)*(K_NH3*10^(-I48)/K_w)/(1+K_NH3*10^(-I48)/K_w)-Profile!B48*(H_SO2*(1+Ka_S1/10^(-I48)+Ka_S1*Ka_S2/10^(-I48)^2))*RTL/(1+(H_SO2*(1+Ka_S1/10^(-I48)+Ka_S1*Ka_S2/10^(-I48)^2))*RTL)*(Ka_S1*10^(-I48)+2*Ka_S1*Ka_S2)/(10^(-I48)^2+Ka_S1*10^(-I48)+Ka_S1*Ka_S2)-Ntot-K_w/10^(-I48)-Profile!C48*(10^(-I48)+2*K_HSO4)/(10^(-I48)+K_HSO4))&gt;0,1,-1)*7/2^8</f>
        <v/>
      </c>
      <c r="K48" s="9">
        <f>J48+IF((10^(-J48)+Atot*(H_NH3*(1+K_NH3*10^(-J48)/K_w))*RTL/(1+(H_NH3*(1+K_NH3*10^(-J48)/K_w))*RTL)*(K_NH3*10^(-J48)/K_w)/(1+K_NH3*10^(-J48)/K_w)-Profile!B48*(H_SO2*(1+Ka_S1/10^(-J48)+Ka_S1*Ka_S2/10^(-J48)^2))*RTL/(1+(H_SO2*(1+Ka_S1/10^(-J48)+Ka_S1*Ka_S2/10^(-J48)^2))*RTL)*(Ka_S1*10^(-J48)+2*Ka_S1*Ka_S2)/(10^(-J48)^2+Ka_S1*10^(-J48)+Ka_S1*Ka_S2)-Ntot-K_w/10^(-J48)-Profile!C48*(10^(-J48)+2*K_HSO4)/(10^(-J48)+K_HSO4))&gt;0,1,-1)*7/2^9</f>
        <v/>
      </c>
      <c r="L48" s="9">
        <f>K48+IF((10^(-K48)+Atot*(H_NH3*(1+K_NH3*10^(-K48)/K_w))*RTL/(1+(H_NH3*(1+K_NH3*10^(-K48)/K_w))*RTL)*(K_NH3*10^(-K48)/K_w)/(1+K_NH3*10^(-K48)/K_w)-Profile!B48*(H_SO2*(1+Ka_S1/10^(-K48)+Ka_S1*Ka_S2/10^(-K48)^2))*RTL/(1+(H_SO2*(1+Ka_S1/10^(-K48)+Ka_S1*Ka_S2/10^(-K48)^2))*RTL)*(Ka_S1*10^(-K48)+2*Ka_S1*Ka_S2)/(10^(-K48)^2+Ka_S1*10^(-K48)+Ka_S1*Ka_S2)-Ntot-K_w/10^(-K48)-Profile!C48*(10^(-K48)+2*K_HSO4)/(10^(-K48)+K_HSO4))&gt;0,1,-1)*7/2^10</f>
        <v/>
      </c>
      <c r="M48" s="9">
        <f>L48+IF((10^(-L48)+Atot*(H_NH3*(1+K_NH3*10^(-L48)/K_w))*RTL/(1+(H_NH3*(1+K_NH3*10^(-L48)/K_w))*RTL)*(K_NH3*10^(-L48)/K_w)/(1+K_NH3*10^(-L48)/K_w)-Profile!B48*(H_SO2*(1+Ka_S1/10^(-L48)+Ka_S1*Ka_S2/10^(-L48)^2))*RTL/(1+(H_SO2*(1+Ka_S1/10^(-L48)+Ka_S1*Ka_S2/10^(-L48)^2))*RTL)*(Ka_S1*10^(-L48)+2*Ka_S1*Ka_S2)/(10^(-L48)^2+Ka_S1*10^(-L48)+Ka_S1*Ka_S2)-Ntot-K_w/10^(-L48)-Profile!C48*(10^(-L48)+2*K_HSO4)/(10^(-L48)+K_HSO4))&gt;0,1,-1)*7/2^11</f>
        <v/>
      </c>
      <c r="N48" s="9">
        <f>M48+IF((10^(-M48)+Atot*(H_NH3*(1+K_NH3*10^(-M48)/K_w))*RTL/(1+(H_NH3*(1+K_NH3*10^(-M48)/K_w))*RTL)*(K_NH3*10^(-M48)/K_w)/(1+K_NH3*10^(-M48)/K_w)-Profile!B48*(H_SO2*(1+Ka_S1/10^(-M48)+Ka_S1*Ka_S2/10^(-M48)^2))*RTL/(1+(H_SO2*(1+Ka_S1/10^(-M48)+Ka_S1*Ka_S2/10^(-M48)^2))*RTL)*(Ka_S1*10^(-M48)+2*Ka_S1*Ka_S2)/(10^(-M48)^2+Ka_S1*10^(-M48)+Ka_S1*Ka_S2)-Ntot-K_w/10^(-M48)-Profile!C48*(10^(-M48)+2*K_HSO4)/(10^(-M48)+K_HSO4))&gt;0,1,-1)*7/2^12</f>
        <v/>
      </c>
      <c r="O48" s="9">
        <f>N48+IF((10^(-N48)+Atot*(H_NH3*(1+K_NH3*10^(-N48)/K_w))*RTL/(1+(H_NH3*(1+K_NH3*10^(-N48)/K_w))*RTL)*(K_NH3*10^(-N48)/K_w)/(1+K_NH3*10^(-N48)/K_w)-Profile!B48*(H_SO2*(1+Ka_S1/10^(-N48)+Ka_S1*Ka_S2/10^(-N48)^2))*RTL/(1+(H_SO2*(1+Ka_S1/10^(-N48)+Ka_S1*Ka_S2/10^(-N48)^2))*RTL)*(Ka_S1*10^(-N48)+2*Ka_S1*Ka_S2)/(10^(-N48)^2+Ka_S1*10^(-N48)+Ka_S1*Ka_S2)-Ntot-K_w/10^(-N48)-Profile!C48*(10^(-N48)+2*K_HSO4)/(10^(-N48)+K_HSO4))&gt;0,1,-1)*7/2^13</f>
        <v/>
      </c>
      <c r="P48" s="9">
        <f>O48+IF((10^(-O48)+Atot*(H_NH3*(1+K_NH3*10^(-O48)/K_w))*RTL/(1+(H_NH3*(1+K_NH3*10^(-O48)/K_w))*RTL)*(K_NH3*10^(-O48)/K_w)/(1+K_NH3*10^(-O48)/K_w)-Profile!B48*(H_SO2*(1+Ka_S1/10^(-O48)+Ka_S1*Ka_S2/10^(-O48)^2))*RTL/(1+(H_SO2*(1+Ka_S1/10^(-O48)+Ka_S1*Ka_S2/10^(-O48)^2))*RTL)*(Ka_S1*10^(-O48)+2*Ka_S1*Ka_S2)/(10^(-O48)^2+Ka_S1*10^(-O48)+Ka_S1*Ka_S2)-Ntot-K_w/10^(-O48)-Profile!C48*(10^(-O48)+2*K_HSO4)/(10^(-O48)+K_HSO4))&gt;0,1,-1)*7/2^14</f>
        <v/>
      </c>
      <c r="Q48" s="9">
        <f>P48+IF((10^(-P48)+Atot*(H_NH3*(1+K_NH3*10^(-P48)/K_w))*RTL/(1+(H_NH3*(1+K_NH3*10^(-P48)/K_w))*RTL)*(K_NH3*10^(-P48)/K_w)/(1+K_NH3*10^(-P48)/K_w)-Profile!B48*(H_SO2*(1+Ka_S1/10^(-P48)+Ka_S1*Ka_S2/10^(-P48)^2))*RTL/(1+(H_SO2*(1+Ka_S1/10^(-P48)+Ka_S1*Ka_S2/10^(-P48)^2))*RTL)*(Ka_S1*10^(-P48)+2*Ka_S1*Ka_S2)/(10^(-P48)^2+Ka_S1*10^(-P48)+Ka_S1*Ka_S2)-Ntot-K_w/10^(-P48)-Profile!C48*(10^(-P48)+2*K_HSO4)/(10^(-P48)+K_HSO4))&gt;0,1,-1)*7/2^15</f>
        <v/>
      </c>
      <c r="R48" s="9">
        <f>Q48+IF((10^(-Q48)+Atot*(H_NH3*(1+K_NH3*10^(-Q48)/K_w))*RTL/(1+(H_NH3*(1+K_NH3*10^(-Q48)/K_w))*RTL)*(K_NH3*10^(-Q48)/K_w)/(1+K_NH3*10^(-Q48)/K_w)-Profile!B48*(H_SO2*(1+Ka_S1/10^(-Q48)+Ka_S1*Ka_S2/10^(-Q48)^2))*RTL/(1+(H_SO2*(1+Ka_S1/10^(-Q48)+Ka_S1*Ka_S2/10^(-Q48)^2))*RTL)*(Ka_S1*10^(-Q48)+2*Ka_S1*Ka_S2)/(10^(-Q48)^2+Ka_S1*10^(-Q48)+Ka_S1*Ka_S2)-Ntot-K_w/10^(-Q48)-Profile!C48*(10^(-Q48)+2*K_HSO4)/(10^(-Q48)+K_HSO4))&gt;0,1,-1)*7/2^16</f>
        <v/>
      </c>
      <c r="S48" s="9">
        <f>R48+IF((10^(-R48)+Atot*(H_NH3*(1+K_NH3*10^(-R48)/K_w))*RTL/(1+(H_NH3*(1+K_NH3*10^(-R48)/K_w))*RTL)*(K_NH3*10^(-R48)/K_w)/(1+K_NH3*10^(-R48)/K_w)-Profile!B48*(H_SO2*(1+Ka_S1/10^(-R48)+Ka_S1*Ka_S2/10^(-R48)^2))*RTL/(1+(H_SO2*(1+Ka_S1/10^(-R48)+Ka_S1*Ka_S2/10^(-R48)^2))*RTL)*(Ka_S1*10^(-R48)+2*Ka_S1*Ka_S2)/(10^(-R48)^2+Ka_S1*10^(-R48)+Ka_S1*Ka_S2)-Ntot-K_w/10^(-R48)-Profile!C48*(10^(-R48)+2*K_HSO4)/(10^(-R48)+K_HSO4))&gt;0,1,-1)*7/2^17</f>
        <v/>
      </c>
      <c r="T48" s="9">
        <f>S48+IF((10^(-S48)+Atot*(H_NH3*(1+K_NH3*10^(-S48)/K_w))*RTL/(1+(H_NH3*(1+K_NH3*10^(-S48)/K_w))*RTL)*(K_NH3*10^(-S48)/K_w)/(1+K_NH3*10^(-S48)/K_w)-Profile!B48*(H_SO2*(1+Ka_S1/10^(-S48)+Ka_S1*Ka_S2/10^(-S48)^2))*RTL/(1+(H_SO2*(1+Ka_S1/10^(-S48)+Ka_S1*Ka_S2/10^(-S48)^2))*RTL)*(Ka_S1*10^(-S48)+2*Ka_S1*Ka_S2)/(10^(-S48)^2+Ka_S1*10^(-S48)+Ka_S1*Ka_S2)-Ntot-K_w/10^(-S48)-Profile!C48*(10^(-S48)+2*K_HSO4)/(10^(-S48)+K_HSO4))&gt;0,1,-1)*7/2^18</f>
        <v/>
      </c>
      <c r="U48" s="9">
        <f>T48+IF((10^(-T48)+Atot*(H_NH3*(1+K_NH3*10^(-T48)/K_w))*RTL/(1+(H_NH3*(1+K_NH3*10^(-T48)/K_w))*RTL)*(K_NH3*10^(-T48)/K_w)/(1+K_NH3*10^(-T48)/K_w)-Profile!B48*(H_SO2*(1+Ka_S1/10^(-T48)+Ka_S1*Ka_S2/10^(-T48)^2))*RTL/(1+(H_SO2*(1+Ka_S1/10^(-T48)+Ka_S1*Ka_S2/10^(-T48)^2))*RTL)*(Ka_S1*10^(-T48)+2*Ka_S1*Ka_S2)/(10^(-T48)^2+Ka_S1*10^(-T48)+Ka_S1*Ka_S2)-Ntot-K_w/10^(-T48)-Profile!C48*(10^(-T48)+2*K_HSO4)/(10^(-T48)+K_HSO4))&gt;0,1,-1)*7/2^19</f>
        <v/>
      </c>
      <c r="V48" s="9">
        <f>U48+IF((10^(-U48)+Atot*(H_NH3*(1+K_NH3*10^(-U48)/K_w))*RTL/(1+(H_NH3*(1+K_NH3*10^(-U48)/K_w))*RTL)*(K_NH3*10^(-U48)/K_w)/(1+K_NH3*10^(-U48)/K_w)-Profile!B48*(H_SO2*(1+Ka_S1/10^(-U48)+Ka_S1*Ka_S2/10^(-U48)^2))*RTL/(1+(H_SO2*(1+Ka_S1/10^(-U48)+Ka_S1*Ka_S2/10^(-U48)^2))*RTL)*(Ka_S1*10^(-U48)+2*Ka_S1*Ka_S2)/(10^(-U48)^2+Ka_S1*10^(-U48)+Ka_S1*Ka_S2)-Ntot-K_w/10^(-U48)-Profile!C48*(10^(-U48)+2*K_HSO4)/(10^(-U48)+K_HSO4))&gt;0,1,-1)*7/2^20</f>
        <v/>
      </c>
      <c r="W48" s="9">
        <f>V48+IF((10^(-V48)+Atot*(H_NH3*(1+K_NH3*10^(-V48)/K_w))*RTL/(1+(H_NH3*(1+K_NH3*10^(-V48)/K_w))*RTL)*(K_NH3*10^(-V48)/K_w)/(1+K_NH3*10^(-V48)/K_w)-Profile!B48*(H_SO2*(1+Ka_S1/10^(-V48)+Ka_S1*Ka_S2/10^(-V48)^2))*RTL/(1+(H_SO2*(1+Ka_S1/10^(-V48)+Ka_S1*Ka_S2/10^(-V48)^2))*RTL)*(Ka_S1*10^(-V48)+2*Ka_S1*Ka_S2)/(10^(-V48)^2+Ka_S1*10^(-V48)+Ka_S1*Ka_S2)-Ntot-K_w/10^(-V48)-Profile!C48*(10^(-V48)+2*K_HSO4)/(10^(-V48)+K_HSO4))&gt;0,1,-1)*7/2^21</f>
        <v/>
      </c>
      <c r="X48" s="9">
        <f>W48+IF((10^(-W48)+Atot*(H_NH3*(1+K_NH3*10^(-W48)/K_w))*RTL/(1+(H_NH3*(1+K_NH3*10^(-W48)/K_w))*RTL)*(K_NH3*10^(-W48)/K_w)/(1+K_NH3*10^(-W48)/K_w)-Profile!B48*(H_SO2*(1+Ka_S1/10^(-W48)+Ka_S1*Ka_S2/10^(-W48)^2))*RTL/(1+(H_SO2*(1+Ka_S1/10^(-W48)+Ka_S1*Ka_S2/10^(-W48)^2))*RTL)*(Ka_S1*10^(-W48)+2*Ka_S1*Ka_S2)/(10^(-W48)^2+Ka_S1*10^(-W48)+Ka_S1*Ka_S2)-Ntot-K_w/10^(-W48)-Profile!C48*(10^(-W48)+2*K_HSO4)/(10^(-W48)+K_HSO4))&gt;0,1,-1)*7/2^22</f>
        <v/>
      </c>
      <c r="Y48" s="9">
        <f>X48+IF((10^(-X48)+Atot*(H_NH3*(1+K_NH3*10^(-X48)/K_w))*RTL/(1+(H_NH3*(1+K_NH3*10^(-X48)/K_w))*RTL)*(K_NH3*10^(-X48)/K_w)/(1+K_NH3*10^(-X48)/K_w)-Profile!B48*(H_SO2*(1+Ka_S1/10^(-X48)+Ka_S1*Ka_S2/10^(-X48)^2))*RTL/(1+(H_SO2*(1+Ka_S1/10^(-X48)+Ka_S1*Ka_S2/10^(-X48)^2))*RTL)*(Ka_S1*10^(-X48)+2*Ka_S1*Ka_S2)/(10^(-X48)^2+Ka_S1*10^(-X48)+Ka_S1*Ka_S2)-Ntot-K_w/10^(-X48)-Profile!C48*(10^(-X48)+2*K_HSO4)/(10^(-X48)+K_HSO4))&gt;0,1,-1)*7/2^23</f>
        <v/>
      </c>
      <c r="Z48" s="9">
        <f>Y48+IF((10^(-Y48)+Atot*(H_NH3*(1+K_NH3*10^(-Y48)/K_w))*RTL/(1+(H_NH3*(1+K_NH3*10^(-Y48)/K_w))*RTL)*(K_NH3*10^(-Y48)/K_w)/(1+K_NH3*10^(-Y48)/K_w)-Profile!B48*(H_SO2*(1+Ka_S1/10^(-Y48)+Ka_S1*Ka_S2/10^(-Y48)^2))*RTL/(1+(H_SO2*(1+Ka_S1/10^(-Y48)+Ka_S1*Ka_S2/10^(-Y48)^2))*RTL)*(Ka_S1*10^(-Y48)+2*Ka_S1*Ka_S2)/(10^(-Y48)^2+Ka_S1*10^(-Y48)+Ka_S1*Ka_S2)-Ntot-K_w/10^(-Y48)-Profile!C48*(10^(-Y48)+2*K_HSO4)/(10^(-Y48)+K_HSO4))&gt;0,1,-1)*7/2^24</f>
        <v/>
      </c>
      <c r="AA48" s="9">
        <f>Z48+IF((10^(-Z48)+Atot*(H_NH3*(1+K_NH3*10^(-Z48)/K_w))*RTL/(1+(H_NH3*(1+K_NH3*10^(-Z48)/K_w))*RTL)*(K_NH3*10^(-Z48)/K_w)/(1+K_NH3*10^(-Z48)/K_w)-Profile!B48*(H_SO2*(1+Ka_S1/10^(-Z48)+Ka_S1*Ka_S2/10^(-Z48)^2))*RTL/(1+(H_SO2*(1+Ka_S1/10^(-Z48)+Ka_S1*Ka_S2/10^(-Z48)^2))*RTL)*(Ka_S1*10^(-Z48)+2*Ka_S1*Ka_S2)/(10^(-Z48)^2+Ka_S1*10^(-Z48)+Ka_S1*Ka_S2)-Ntot-K_w/10^(-Z48)-Profile!C48*(10^(-Z48)+2*K_HSO4)/(10^(-Z48)+K_HSO4))&gt;0,1,-1)*7/2^25</f>
        <v/>
      </c>
      <c r="AB48" s="9">
        <f>AA48+IF((10^(-AA48)+Atot*(H_NH3*(1+K_NH3*10^(-AA48)/K_w))*RTL/(1+(H_NH3*(1+K_NH3*10^(-AA48)/K_w))*RTL)*(K_NH3*10^(-AA48)/K_w)/(1+K_NH3*10^(-AA48)/K_w)-Profile!B48*(H_SO2*(1+Ka_S1/10^(-AA48)+Ka_S1*Ka_S2/10^(-AA48)^2))*RTL/(1+(H_SO2*(1+Ka_S1/10^(-AA48)+Ka_S1*Ka_S2/10^(-AA48)^2))*RTL)*(Ka_S1*10^(-AA48)+2*Ka_S1*Ka_S2)/(10^(-AA48)^2+Ka_S1*10^(-AA48)+Ka_S1*Ka_S2)-Ntot-K_w/10^(-AA48)-Profile!C48*(10^(-AA48)+2*K_HSO4)/(10^(-AA48)+K_HSO4))&gt;0,1,-1)*7/2^26</f>
        <v/>
      </c>
      <c r="AC48" s="9">
        <f>AB48+IF((10^(-AB48)+Atot*(H_NH3*(1+K_NH3*10^(-AB48)/K_w))*RTL/(1+(H_NH3*(1+K_NH3*10^(-AB48)/K_w))*RTL)*(K_NH3*10^(-AB48)/K_w)/(1+K_NH3*10^(-AB48)/K_w)-Profile!B48*(H_SO2*(1+Ka_S1/10^(-AB48)+Ka_S1*Ka_S2/10^(-AB48)^2))*RTL/(1+(H_SO2*(1+Ka_S1/10^(-AB48)+Ka_S1*Ka_S2/10^(-AB48)^2))*RTL)*(Ka_S1*10^(-AB48)+2*Ka_S1*Ka_S2)/(10^(-AB48)^2+Ka_S1*10^(-AB48)+Ka_S1*Ka_S2)-Ntot-K_w/10^(-AB48)-Profile!C48*(10^(-AB48)+2*K_HSO4)/(10^(-AB48)+K_HSO4))&gt;0,1,-1)*7/2^27</f>
        <v/>
      </c>
      <c r="AD48" s="9">
        <f>AC48+IF((10^(-AC48)+Atot*(H_NH3*(1+K_NH3*10^(-AC48)/K_w))*RTL/(1+(H_NH3*(1+K_NH3*10^(-AC48)/K_w))*RTL)*(K_NH3*10^(-AC48)/K_w)/(1+K_NH3*10^(-AC48)/K_w)-Profile!B48*(H_SO2*(1+Ka_S1/10^(-AC48)+Ka_S1*Ka_S2/10^(-AC48)^2))*RTL/(1+(H_SO2*(1+Ka_S1/10^(-AC48)+Ka_S1*Ka_S2/10^(-AC48)^2))*RTL)*(Ka_S1*10^(-AC48)+2*Ka_S1*Ka_S2)/(10^(-AC48)^2+Ka_S1*10^(-AC48)+Ka_S1*Ka_S2)-Ntot-K_w/10^(-AC48)-Profile!C48*(10^(-AC48)+2*K_HSO4)/(10^(-AC48)+K_HSO4))&gt;0,1,-1)*7/2^28</f>
        <v/>
      </c>
      <c r="AE48" s="9">
        <f>AD48+IF((10^(-AD48)+Atot*(H_NH3*(1+K_NH3*10^(-AD48)/K_w))*RTL/(1+(H_NH3*(1+K_NH3*10^(-AD48)/K_w))*RTL)*(K_NH3*10^(-AD48)/K_w)/(1+K_NH3*10^(-AD48)/K_w)-Profile!B48*(H_SO2*(1+Ka_S1/10^(-AD48)+Ka_S1*Ka_S2/10^(-AD48)^2))*RTL/(1+(H_SO2*(1+Ka_S1/10^(-AD48)+Ka_S1*Ka_S2/10^(-AD48)^2))*RTL)*(Ka_S1*10^(-AD48)+2*Ka_S1*Ka_S2)/(10^(-AD48)^2+Ka_S1*10^(-AD48)+Ka_S1*Ka_S2)-Ntot-K_w/10^(-AD48)-Profile!C48*(10^(-AD48)+2*K_HSO4)/(10^(-AD48)+K_HSO4))&gt;0,1,-1)*7/2^29</f>
        <v/>
      </c>
      <c r="AF48" s="9">
        <f>AE48+IF((10^(-AE48)+Atot*(H_NH3*(1+K_NH3*10^(-AE48)/K_w))*RTL/(1+(H_NH3*(1+K_NH3*10^(-AE48)/K_w))*RTL)*(K_NH3*10^(-AE48)/K_w)/(1+K_NH3*10^(-AE48)/K_w)-Profile!B48*(H_SO2*(1+Ka_S1/10^(-AE48)+Ka_S1*Ka_S2/10^(-AE48)^2))*RTL/(1+(H_SO2*(1+Ka_S1/10^(-AE48)+Ka_S1*Ka_S2/10^(-AE48)^2))*RTL)*(Ka_S1*10^(-AE48)+2*Ka_S1*Ka_S2)/(10^(-AE48)^2+Ka_S1*10^(-AE48)+Ka_S1*Ka_S2)-Ntot-K_w/10^(-AE48)-Profile!C48*(10^(-AE48)+2*K_HSO4)/(10^(-AE48)+K_HSO4))&gt;0,1,-1)*7/2^30</f>
        <v/>
      </c>
      <c r="AG48" s="9">
        <f>AF48+IF((10^(-AF48)+Atot*(H_NH3*(1+K_NH3*10^(-AF48)/K_w))*RTL/(1+(H_NH3*(1+K_NH3*10^(-AF48)/K_w))*RTL)*(K_NH3*10^(-AF48)/K_w)/(1+K_NH3*10^(-AF48)/K_w)-Profile!B48*(H_SO2*(1+Ka_S1/10^(-AF48)+Ka_S1*Ka_S2/10^(-AF48)^2))*RTL/(1+(H_SO2*(1+Ka_S1/10^(-AF48)+Ka_S1*Ka_S2/10^(-AF48)^2))*RTL)*(Ka_S1*10^(-AF48)+2*Ka_S1*Ka_S2)/(10^(-AF48)^2+Ka_S1*10^(-AF48)+Ka_S1*Ka_S2)-Ntot-K_w/10^(-AF48)-Profile!C48*(10^(-AF48)+2*K_HSO4)/(10^(-AF48)+K_HSO4))&gt;0,1,-1)*7/2^31</f>
        <v/>
      </c>
      <c r="AH48" s="9">
        <f>AG48+IF((10^(-AG48)+Atot*(H_NH3*(1+K_NH3*10^(-AG48)/K_w))*RTL/(1+(H_NH3*(1+K_NH3*10^(-AG48)/K_w))*RTL)*(K_NH3*10^(-AG48)/K_w)/(1+K_NH3*10^(-AG48)/K_w)-Profile!B48*(H_SO2*(1+Ka_S1/10^(-AG48)+Ka_S1*Ka_S2/10^(-AG48)^2))*RTL/(1+(H_SO2*(1+Ka_S1/10^(-AG48)+Ka_S1*Ka_S2/10^(-AG48)^2))*RTL)*(Ka_S1*10^(-AG48)+2*Ka_S1*Ka_S2)/(10^(-AG48)^2+Ka_S1*10^(-AG48)+Ka_S1*Ka_S2)-Ntot-K_w/10^(-AG48)-Profile!C48*(10^(-AG48)+2*K_HSO4)/(10^(-AG48)+K_HSO4))&gt;0,1,-1)*7/2^32</f>
        <v/>
      </c>
      <c r="AI48" s="9">
        <f>AH48+IF((10^(-AH48)+Atot*(H_NH3*(1+K_NH3*10^(-AH48)/K_w))*RTL/(1+(H_NH3*(1+K_NH3*10^(-AH48)/K_w))*RTL)*(K_NH3*10^(-AH48)/K_w)/(1+K_NH3*10^(-AH48)/K_w)-Profile!B48*(H_SO2*(1+Ka_S1/10^(-AH48)+Ka_S1*Ka_S2/10^(-AH48)^2))*RTL/(1+(H_SO2*(1+Ka_S1/10^(-AH48)+Ka_S1*Ka_S2/10^(-AH48)^2))*RTL)*(Ka_S1*10^(-AH48)+2*Ka_S1*Ka_S2)/(10^(-AH48)^2+Ka_S1*10^(-AH48)+Ka_S1*Ka_S2)-Ntot-K_w/10^(-AH48)-Profile!C48*(10^(-AH48)+2*K_HSO4)/(10^(-AH48)+K_HSO4))&gt;0,1,-1)*7/2^33</f>
        <v/>
      </c>
      <c r="AJ48" s="9">
        <f>AI48+IF((10^(-AI48)+Atot*(H_NH3*(1+K_NH3*10^(-AI48)/K_w))*RTL/(1+(H_NH3*(1+K_NH3*10^(-AI48)/K_w))*RTL)*(K_NH3*10^(-AI48)/K_w)/(1+K_NH3*10^(-AI48)/K_w)-Profile!B48*(H_SO2*(1+Ka_S1/10^(-AI48)+Ka_S1*Ka_S2/10^(-AI48)^2))*RTL/(1+(H_SO2*(1+Ka_S1/10^(-AI48)+Ka_S1*Ka_S2/10^(-AI48)^2))*RTL)*(Ka_S1*10^(-AI48)+2*Ka_S1*Ka_S2)/(10^(-AI48)^2+Ka_S1*10^(-AI48)+Ka_S1*Ka_S2)-Ntot-K_w/10^(-AI48)-Profile!C48*(10^(-AI48)+2*K_HSO4)/(10^(-AI48)+K_HSO4))&gt;0,1,-1)*7/2^34</f>
        <v/>
      </c>
      <c r="AK48" s="9">
        <f>AJ48+IF((10^(-AJ48)+Atot*(H_NH3*(1+K_NH3*10^(-AJ48)/K_w))*RTL/(1+(H_NH3*(1+K_NH3*10^(-AJ48)/K_w))*RTL)*(K_NH3*10^(-AJ48)/K_w)/(1+K_NH3*10^(-AJ48)/K_w)-Profile!B48*(H_SO2*(1+Ka_S1/10^(-AJ48)+Ka_S1*Ka_S2/10^(-AJ48)^2))*RTL/(1+(H_SO2*(1+Ka_S1/10^(-AJ48)+Ka_S1*Ka_S2/10^(-AJ48)^2))*RTL)*(Ka_S1*10^(-AJ48)+2*Ka_S1*Ka_S2)/(10^(-AJ48)^2+Ka_S1*10^(-AJ48)+Ka_S1*Ka_S2)-Ntot-K_w/10^(-AJ48)-Profile!C48*(10^(-AJ48)+2*K_HSO4)/(10^(-AJ48)+K_HSO4))&gt;0,1,-1)*7/2^35</f>
        <v/>
      </c>
      <c r="AL48" s="9">
        <f>AK48+IF((10^(-AK48)+Atot*(H_NH3*(1+K_NH3*10^(-AK48)/K_w))*RTL/(1+(H_NH3*(1+K_NH3*10^(-AK48)/K_w))*RTL)*(K_NH3*10^(-AK48)/K_w)/(1+K_NH3*10^(-AK48)/K_w)-Profile!B48*(H_SO2*(1+Ka_S1/10^(-AK48)+Ka_S1*Ka_S2/10^(-AK48)^2))*RTL/(1+(H_SO2*(1+Ka_S1/10^(-AK48)+Ka_S1*Ka_S2/10^(-AK48)^2))*RTL)*(Ka_S1*10^(-AK48)+2*Ka_S1*Ka_S2)/(10^(-AK48)^2+Ka_S1*10^(-AK48)+Ka_S1*Ka_S2)-Ntot-K_w/10^(-AK48)-Profile!C48*(10^(-AK48)+2*K_HSO4)/(10^(-AK48)+K_HSO4))&gt;0,1,-1)*7/2^36</f>
        <v/>
      </c>
    </row>
    <row r="49">
      <c r="A49">
        <f>Profile!A49</f>
        <v/>
      </c>
      <c r="B49" t="n">
        <v>7</v>
      </c>
      <c r="C49" s="9">
        <f>B49+IF((10^(-B49)+Atot*(H_NH3*(1+K_NH3*10^(-B49)/K_w))*RTL/(1+(H_NH3*(1+K_NH3*10^(-B49)/K_w))*RTL)*(K_NH3*10^(-B49)/K_w)/(1+K_NH3*10^(-B49)/K_w)-Profile!B49*(H_SO2*(1+Ka_S1/10^(-B49)+Ka_S1*Ka_S2/10^(-B49)^2))*RTL/(1+(H_SO2*(1+Ka_S1/10^(-B49)+Ka_S1*Ka_S2/10^(-B49)^2))*RTL)*(Ka_S1*10^(-B49)+2*Ka_S1*Ka_S2)/(10^(-B49)^2+Ka_S1*10^(-B49)+Ka_S1*Ka_S2)-Ntot-K_w/10^(-B49)-Profile!C49*(10^(-B49)+2*K_HSO4)/(10^(-B49)+K_HSO4))&gt;0,1,-1)*7/2^1</f>
        <v/>
      </c>
      <c r="D49" s="9">
        <f>C49+IF((10^(-C49)+Atot*(H_NH3*(1+K_NH3*10^(-C49)/K_w))*RTL/(1+(H_NH3*(1+K_NH3*10^(-C49)/K_w))*RTL)*(K_NH3*10^(-C49)/K_w)/(1+K_NH3*10^(-C49)/K_w)-Profile!B49*(H_SO2*(1+Ka_S1/10^(-C49)+Ka_S1*Ka_S2/10^(-C49)^2))*RTL/(1+(H_SO2*(1+Ka_S1/10^(-C49)+Ka_S1*Ka_S2/10^(-C49)^2))*RTL)*(Ka_S1*10^(-C49)+2*Ka_S1*Ka_S2)/(10^(-C49)^2+Ka_S1*10^(-C49)+Ka_S1*Ka_S2)-Ntot-K_w/10^(-C49)-Profile!C49*(10^(-C49)+2*K_HSO4)/(10^(-C49)+K_HSO4))&gt;0,1,-1)*7/2^2</f>
        <v/>
      </c>
      <c r="E49" s="9">
        <f>D49+IF((10^(-D49)+Atot*(H_NH3*(1+K_NH3*10^(-D49)/K_w))*RTL/(1+(H_NH3*(1+K_NH3*10^(-D49)/K_w))*RTL)*(K_NH3*10^(-D49)/K_w)/(1+K_NH3*10^(-D49)/K_w)-Profile!B49*(H_SO2*(1+Ka_S1/10^(-D49)+Ka_S1*Ka_S2/10^(-D49)^2))*RTL/(1+(H_SO2*(1+Ka_S1/10^(-D49)+Ka_S1*Ka_S2/10^(-D49)^2))*RTL)*(Ka_S1*10^(-D49)+2*Ka_S1*Ka_S2)/(10^(-D49)^2+Ka_S1*10^(-D49)+Ka_S1*Ka_S2)-Ntot-K_w/10^(-D49)-Profile!C49*(10^(-D49)+2*K_HSO4)/(10^(-D49)+K_HSO4))&gt;0,1,-1)*7/2^3</f>
        <v/>
      </c>
      <c r="F49" s="9">
        <f>E49+IF((10^(-E49)+Atot*(H_NH3*(1+K_NH3*10^(-E49)/K_w))*RTL/(1+(H_NH3*(1+K_NH3*10^(-E49)/K_w))*RTL)*(K_NH3*10^(-E49)/K_w)/(1+K_NH3*10^(-E49)/K_w)-Profile!B49*(H_SO2*(1+Ka_S1/10^(-E49)+Ka_S1*Ka_S2/10^(-E49)^2))*RTL/(1+(H_SO2*(1+Ka_S1/10^(-E49)+Ka_S1*Ka_S2/10^(-E49)^2))*RTL)*(Ka_S1*10^(-E49)+2*Ka_S1*Ka_S2)/(10^(-E49)^2+Ka_S1*10^(-E49)+Ka_S1*Ka_S2)-Ntot-K_w/10^(-E49)-Profile!C49*(10^(-E49)+2*K_HSO4)/(10^(-E49)+K_HSO4))&gt;0,1,-1)*7/2^4</f>
        <v/>
      </c>
      <c r="G49" s="9">
        <f>F49+IF((10^(-F49)+Atot*(H_NH3*(1+K_NH3*10^(-F49)/K_w))*RTL/(1+(H_NH3*(1+K_NH3*10^(-F49)/K_w))*RTL)*(K_NH3*10^(-F49)/K_w)/(1+K_NH3*10^(-F49)/K_w)-Profile!B49*(H_SO2*(1+Ka_S1/10^(-F49)+Ka_S1*Ka_S2/10^(-F49)^2))*RTL/(1+(H_SO2*(1+Ka_S1/10^(-F49)+Ka_S1*Ka_S2/10^(-F49)^2))*RTL)*(Ka_S1*10^(-F49)+2*Ka_S1*Ka_S2)/(10^(-F49)^2+Ka_S1*10^(-F49)+Ka_S1*Ka_S2)-Ntot-K_w/10^(-F49)-Profile!C49*(10^(-F49)+2*K_HSO4)/(10^(-F49)+K_HSO4))&gt;0,1,-1)*7/2^5</f>
        <v/>
      </c>
      <c r="H49" s="9">
        <f>G49+IF((10^(-G49)+Atot*(H_NH3*(1+K_NH3*10^(-G49)/K_w))*RTL/(1+(H_NH3*(1+K_NH3*10^(-G49)/K_w))*RTL)*(K_NH3*10^(-G49)/K_w)/(1+K_NH3*10^(-G49)/K_w)-Profile!B49*(H_SO2*(1+Ka_S1/10^(-G49)+Ka_S1*Ka_S2/10^(-G49)^2))*RTL/(1+(H_SO2*(1+Ka_S1/10^(-G49)+Ka_S1*Ka_S2/10^(-G49)^2))*RTL)*(Ka_S1*10^(-G49)+2*Ka_S1*Ka_S2)/(10^(-G49)^2+Ka_S1*10^(-G49)+Ka_S1*Ka_S2)-Ntot-K_w/10^(-G49)-Profile!C49*(10^(-G49)+2*K_HSO4)/(10^(-G49)+K_HSO4))&gt;0,1,-1)*7/2^6</f>
        <v/>
      </c>
      <c r="I49" s="9">
        <f>H49+IF((10^(-H49)+Atot*(H_NH3*(1+K_NH3*10^(-H49)/K_w))*RTL/(1+(H_NH3*(1+K_NH3*10^(-H49)/K_w))*RTL)*(K_NH3*10^(-H49)/K_w)/(1+K_NH3*10^(-H49)/K_w)-Profile!B49*(H_SO2*(1+Ka_S1/10^(-H49)+Ka_S1*Ka_S2/10^(-H49)^2))*RTL/(1+(H_SO2*(1+Ka_S1/10^(-H49)+Ka_S1*Ka_S2/10^(-H49)^2))*RTL)*(Ka_S1*10^(-H49)+2*Ka_S1*Ka_S2)/(10^(-H49)^2+Ka_S1*10^(-H49)+Ka_S1*Ka_S2)-Ntot-K_w/10^(-H49)-Profile!C49*(10^(-H49)+2*K_HSO4)/(10^(-H49)+K_HSO4))&gt;0,1,-1)*7/2^7</f>
        <v/>
      </c>
      <c r="J49" s="9">
        <f>I49+IF((10^(-I49)+Atot*(H_NH3*(1+K_NH3*10^(-I49)/K_w))*RTL/(1+(H_NH3*(1+K_NH3*10^(-I49)/K_w))*RTL)*(K_NH3*10^(-I49)/K_w)/(1+K_NH3*10^(-I49)/K_w)-Profile!B49*(H_SO2*(1+Ka_S1/10^(-I49)+Ka_S1*Ka_S2/10^(-I49)^2))*RTL/(1+(H_SO2*(1+Ka_S1/10^(-I49)+Ka_S1*Ka_S2/10^(-I49)^2))*RTL)*(Ka_S1*10^(-I49)+2*Ka_S1*Ka_S2)/(10^(-I49)^2+Ka_S1*10^(-I49)+Ka_S1*Ka_S2)-Ntot-K_w/10^(-I49)-Profile!C49*(10^(-I49)+2*K_HSO4)/(10^(-I49)+K_HSO4))&gt;0,1,-1)*7/2^8</f>
        <v/>
      </c>
      <c r="K49" s="9">
        <f>J49+IF((10^(-J49)+Atot*(H_NH3*(1+K_NH3*10^(-J49)/K_w))*RTL/(1+(H_NH3*(1+K_NH3*10^(-J49)/K_w))*RTL)*(K_NH3*10^(-J49)/K_w)/(1+K_NH3*10^(-J49)/K_w)-Profile!B49*(H_SO2*(1+Ka_S1/10^(-J49)+Ka_S1*Ka_S2/10^(-J49)^2))*RTL/(1+(H_SO2*(1+Ka_S1/10^(-J49)+Ka_S1*Ka_S2/10^(-J49)^2))*RTL)*(Ka_S1*10^(-J49)+2*Ka_S1*Ka_S2)/(10^(-J49)^2+Ka_S1*10^(-J49)+Ka_S1*Ka_S2)-Ntot-K_w/10^(-J49)-Profile!C49*(10^(-J49)+2*K_HSO4)/(10^(-J49)+K_HSO4))&gt;0,1,-1)*7/2^9</f>
        <v/>
      </c>
      <c r="L49" s="9">
        <f>K49+IF((10^(-K49)+Atot*(H_NH3*(1+K_NH3*10^(-K49)/K_w))*RTL/(1+(H_NH3*(1+K_NH3*10^(-K49)/K_w))*RTL)*(K_NH3*10^(-K49)/K_w)/(1+K_NH3*10^(-K49)/K_w)-Profile!B49*(H_SO2*(1+Ka_S1/10^(-K49)+Ka_S1*Ka_S2/10^(-K49)^2))*RTL/(1+(H_SO2*(1+Ka_S1/10^(-K49)+Ka_S1*Ka_S2/10^(-K49)^2))*RTL)*(Ka_S1*10^(-K49)+2*Ka_S1*Ka_S2)/(10^(-K49)^2+Ka_S1*10^(-K49)+Ka_S1*Ka_S2)-Ntot-K_w/10^(-K49)-Profile!C49*(10^(-K49)+2*K_HSO4)/(10^(-K49)+K_HSO4))&gt;0,1,-1)*7/2^10</f>
        <v/>
      </c>
      <c r="M49" s="9">
        <f>L49+IF((10^(-L49)+Atot*(H_NH3*(1+K_NH3*10^(-L49)/K_w))*RTL/(1+(H_NH3*(1+K_NH3*10^(-L49)/K_w))*RTL)*(K_NH3*10^(-L49)/K_w)/(1+K_NH3*10^(-L49)/K_w)-Profile!B49*(H_SO2*(1+Ka_S1/10^(-L49)+Ka_S1*Ka_S2/10^(-L49)^2))*RTL/(1+(H_SO2*(1+Ka_S1/10^(-L49)+Ka_S1*Ka_S2/10^(-L49)^2))*RTL)*(Ka_S1*10^(-L49)+2*Ka_S1*Ka_S2)/(10^(-L49)^2+Ka_S1*10^(-L49)+Ka_S1*Ka_S2)-Ntot-K_w/10^(-L49)-Profile!C49*(10^(-L49)+2*K_HSO4)/(10^(-L49)+K_HSO4))&gt;0,1,-1)*7/2^11</f>
        <v/>
      </c>
      <c r="N49" s="9">
        <f>M49+IF((10^(-M49)+Atot*(H_NH3*(1+K_NH3*10^(-M49)/K_w))*RTL/(1+(H_NH3*(1+K_NH3*10^(-M49)/K_w))*RTL)*(K_NH3*10^(-M49)/K_w)/(1+K_NH3*10^(-M49)/K_w)-Profile!B49*(H_SO2*(1+Ka_S1/10^(-M49)+Ka_S1*Ka_S2/10^(-M49)^2))*RTL/(1+(H_SO2*(1+Ka_S1/10^(-M49)+Ka_S1*Ka_S2/10^(-M49)^2))*RTL)*(Ka_S1*10^(-M49)+2*Ka_S1*Ka_S2)/(10^(-M49)^2+Ka_S1*10^(-M49)+Ka_S1*Ka_S2)-Ntot-K_w/10^(-M49)-Profile!C49*(10^(-M49)+2*K_HSO4)/(10^(-M49)+K_HSO4))&gt;0,1,-1)*7/2^12</f>
        <v/>
      </c>
      <c r="O49" s="9">
        <f>N49+IF((10^(-N49)+Atot*(H_NH3*(1+K_NH3*10^(-N49)/K_w))*RTL/(1+(H_NH3*(1+K_NH3*10^(-N49)/K_w))*RTL)*(K_NH3*10^(-N49)/K_w)/(1+K_NH3*10^(-N49)/K_w)-Profile!B49*(H_SO2*(1+Ka_S1/10^(-N49)+Ka_S1*Ka_S2/10^(-N49)^2))*RTL/(1+(H_SO2*(1+Ka_S1/10^(-N49)+Ka_S1*Ka_S2/10^(-N49)^2))*RTL)*(Ka_S1*10^(-N49)+2*Ka_S1*Ka_S2)/(10^(-N49)^2+Ka_S1*10^(-N49)+Ka_S1*Ka_S2)-Ntot-K_w/10^(-N49)-Profile!C49*(10^(-N49)+2*K_HSO4)/(10^(-N49)+K_HSO4))&gt;0,1,-1)*7/2^13</f>
        <v/>
      </c>
      <c r="P49" s="9">
        <f>O49+IF((10^(-O49)+Atot*(H_NH3*(1+K_NH3*10^(-O49)/K_w))*RTL/(1+(H_NH3*(1+K_NH3*10^(-O49)/K_w))*RTL)*(K_NH3*10^(-O49)/K_w)/(1+K_NH3*10^(-O49)/K_w)-Profile!B49*(H_SO2*(1+Ka_S1/10^(-O49)+Ka_S1*Ka_S2/10^(-O49)^2))*RTL/(1+(H_SO2*(1+Ka_S1/10^(-O49)+Ka_S1*Ka_S2/10^(-O49)^2))*RTL)*(Ka_S1*10^(-O49)+2*Ka_S1*Ka_S2)/(10^(-O49)^2+Ka_S1*10^(-O49)+Ka_S1*Ka_S2)-Ntot-K_w/10^(-O49)-Profile!C49*(10^(-O49)+2*K_HSO4)/(10^(-O49)+K_HSO4))&gt;0,1,-1)*7/2^14</f>
        <v/>
      </c>
      <c r="Q49" s="9">
        <f>P49+IF((10^(-P49)+Atot*(H_NH3*(1+K_NH3*10^(-P49)/K_w))*RTL/(1+(H_NH3*(1+K_NH3*10^(-P49)/K_w))*RTL)*(K_NH3*10^(-P49)/K_w)/(1+K_NH3*10^(-P49)/K_w)-Profile!B49*(H_SO2*(1+Ka_S1/10^(-P49)+Ka_S1*Ka_S2/10^(-P49)^2))*RTL/(1+(H_SO2*(1+Ka_S1/10^(-P49)+Ka_S1*Ka_S2/10^(-P49)^2))*RTL)*(Ka_S1*10^(-P49)+2*Ka_S1*Ka_S2)/(10^(-P49)^2+Ka_S1*10^(-P49)+Ka_S1*Ka_S2)-Ntot-K_w/10^(-P49)-Profile!C49*(10^(-P49)+2*K_HSO4)/(10^(-P49)+K_HSO4))&gt;0,1,-1)*7/2^15</f>
        <v/>
      </c>
      <c r="R49" s="9">
        <f>Q49+IF((10^(-Q49)+Atot*(H_NH3*(1+K_NH3*10^(-Q49)/K_w))*RTL/(1+(H_NH3*(1+K_NH3*10^(-Q49)/K_w))*RTL)*(K_NH3*10^(-Q49)/K_w)/(1+K_NH3*10^(-Q49)/K_w)-Profile!B49*(H_SO2*(1+Ka_S1/10^(-Q49)+Ka_S1*Ka_S2/10^(-Q49)^2))*RTL/(1+(H_SO2*(1+Ka_S1/10^(-Q49)+Ka_S1*Ka_S2/10^(-Q49)^2))*RTL)*(Ka_S1*10^(-Q49)+2*Ka_S1*Ka_S2)/(10^(-Q49)^2+Ka_S1*10^(-Q49)+Ka_S1*Ka_S2)-Ntot-K_w/10^(-Q49)-Profile!C49*(10^(-Q49)+2*K_HSO4)/(10^(-Q49)+K_HSO4))&gt;0,1,-1)*7/2^16</f>
        <v/>
      </c>
      <c r="S49" s="9">
        <f>R49+IF((10^(-R49)+Atot*(H_NH3*(1+K_NH3*10^(-R49)/K_w))*RTL/(1+(H_NH3*(1+K_NH3*10^(-R49)/K_w))*RTL)*(K_NH3*10^(-R49)/K_w)/(1+K_NH3*10^(-R49)/K_w)-Profile!B49*(H_SO2*(1+Ka_S1/10^(-R49)+Ka_S1*Ka_S2/10^(-R49)^2))*RTL/(1+(H_SO2*(1+Ka_S1/10^(-R49)+Ka_S1*Ka_S2/10^(-R49)^2))*RTL)*(Ka_S1*10^(-R49)+2*Ka_S1*Ka_S2)/(10^(-R49)^2+Ka_S1*10^(-R49)+Ka_S1*Ka_S2)-Ntot-K_w/10^(-R49)-Profile!C49*(10^(-R49)+2*K_HSO4)/(10^(-R49)+K_HSO4))&gt;0,1,-1)*7/2^17</f>
        <v/>
      </c>
      <c r="T49" s="9">
        <f>S49+IF((10^(-S49)+Atot*(H_NH3*(1+K_NH3*10^(-S49)/K_w))*RTL/(1+(H_NH3*(1+K_NH3*10^(-S49)/K_w))*RTL)*(K_NH3*10^(-S49)/K_w)/(1+K_NH3*10^(-S49)/K_w)-Profile!B49*(H_SO2*(1+Ka_S1/10^(-S49)+Ka_S1*Ka_S2/10^(-S49)^2))*RTL/(1+(H_SO2*(1+Ka_S1/10^(-S49)+Ka_S1*Ka_S2/10^(-S49)^2))*RTL)*(Ka_S1*10^(-S49)+2*Ka_S1*Ka_S2)/(10^(-S49)^2+Ka_S1*10^(-S49)+Ka_S1*Ka_S2)-Ntot-K_w/10^(-S49)-Profile!C49*(10^(-S49)+2*K_HSO4)/(10^(-S49)+K_HSO4))&gt;0,1,-1)*7/2^18</f>
        <v/>
      </c>
      <c r="U49" s="9">
        <f>T49+IF((10^(-T49)+Atot*(H_NH3*(1+K_NH3*10^(-T49)/K_w))*RTL/(1+(H_NH3*(1+K_NH3*10^(-T49)/K_w))*RTL)*(K_NH3*10^(-T49)/K_w)/(1+K_NH3*10^(-T49)/K_w)-Profile!B49*(H_SO2*(1+Ka_S1/10^(-T49)+Ka_S1*Ka_S2/10^(-T49)^2))*RTL/(1+(H_SO2*(1+Ka_S1/10^(-T49)+Ka_S1*Ka_S2/10^(-T49)^2))*RTL)*(Ka_S1*10^(-T49)+2*Ka_S1*Ka_S2)/(10^(-T49)^2+Ka_S1*10^(-T49)+Ka_S1*Ka_S2)-Ntot-K_w/10^(-T49)-Profile!C49*(10^(-T49)+2*K_HSO4)/(10^(-T49)+K_HSO4))&gt;0,1,-1)*7/2^19</f>
        <v/>
      </c>
      <c r="V49" s="9">
        <f>U49+IF((10^(-U49)+Atot*(H_NH3*(1+K_NH3*10^(-U49)/K_w))*RTL/(1+(H_NH3*(1+K_NH3*10^(-U49)/K_w))*RTL)*(K_NH3*10^(-U49)/K_w)/(1+K_NH3*10^(-U49)/K_w)-Profile!B49*(H_SO2*(1+Ka_S1/10^(-U49)+Ka_S1*Ka_S2/10^(-U49)^2))*RTL/(1+(H_SO2*(1+Ka_S1/10^(-U49)+Ka_S1*Ka_S2/10^(-U49)^2))*RTL)*(Ka_S1*10^(-U49)+2*Ka_S1*Ka_S2)/(10^(-U49)^2+Ka_S1*10^(-U49)+Ka_S1*Ka_S2)-Ntot-K_w/10^(-U49)-Profile!C49*(10^(-U49)+2*K_HSO4)/(10^(-U49)+K_HSO4))&gt;0,1,-1)*7/2^20</f>
        <v/>
      </c>
      <c r="W49" s="9">
        <f>V49+IF((10^(-V49)+Atot*(H_NH3*(1+K_NH3*10^(-V49)/K_w))*RTL/(1+(H_NH3*(1+K_NH3*10^(-V49)/K_w))*RTL)*(K_NH3*10^(-V49)/K_w)/(1+K_NH3*10^(-V49)/K_w)-Profile!B49*(H_SO2*(1+Ka_S1/10^(-V49)+Ka_S1*Ka_S2/10^(-V49)^2))*RTL/(1+(H_SO2*(1+Ka_S1/10^(-V49)+Ka_S1*Ka_S2/10^(-V49)^2))*RTL)*(Ka_S1*10^(-V49)+2*Ka_S1*Ka_S2)/(10^(-V49)^2+Ka_S1*10^(-V49)+Ka_S1*Ka_S2)-Ntot-K_w/10^(-V49)-Profile!C49*(10^(-V49)+2*K_HSO4)/(10^(-V49)+K_HSO4))&gt;0,1,-1)*7/2^21</f>
        <v/>
      </c>
      <c r="X49" s="9">
        <f>W49+IF((10^(-W49)+Atot*(H_NH3*(1+K_NH3*10^(-W49)/K_w))*RTL/(1+(H_NH3*(1+K_NH3*10^(-W49)/K_w))*RTL)*(K_NH3*10^(-W49)/K_w)/(1+K_NH3*10^(-W49)/K_w)-Profile!B49*(H_SO2*(1+Ka_S1/10^(-W49)+Ka_S1*Ka_S2/10^(-W49)^2))*RTL/(1+(H_SO2*(1+Ka_S1/10^(-W49)+Ka_S1*Ka_S2/10^(-W49)^2))*RTL)*(Ka_S1*10^(-W49)+2*Ka_S1*Ka_S2)/(10^(-W49)^2+Ka_S1*10^(-W49)+Ka_S1*Ka_S2)-Ntot-K_w/10^(-W49)-Profile!C49*(10^(-W49)+2*K_HSO4)/(10^(-W49)+K_HSO4))&gt;0,1,-1)*7/2^22</f>
        <v/>
      </c>
      <c r="Y49" s="9">
        <f>X49+IF((10^(-X49)+Atot*(H_NH3*(1+K_NH3*10^(-X49)/K_w))*RTL/(1+(H_NH3*(1+K_NH3*10^(-X49)/K_w))*RTL)*(K_NH3*10^(-X49)/K_w)/(1+K_NH3*10^(-X49)/K_w)-Profile!B49*(H_SO2*(1+Ka_S1/10^(-X49)+Ka_S1*Ka_S2/10^(-X49)^2))*RTL/(1+(H_SO2*(1+Ka_S1/10^(-X49)+Ka_S1*Ka_S2/10^(-X49)^2))*RTL)*(Ka_S1*10^(-X49)+2*Ka_S1*Ka_S2)/(10^(-X49)^2+Ka_S1*10^(-X49)+Ka_S1*Ka_S2)-Ntot-K_w/10^(-X49)-Profile!C49*(10^(-X49)+2*K_HSO4)/(10^(-X49)+K_HSO4))&gt;0,1,-1)*7/2^23</f>
        <v/>
      </c>
      <c r="Z49" s="9">
        <f>Y49+IF((10^(-Y49)+Atot*(H_NH3*(1+K_NH3*10^(-Y49)/K_w))*RTL/(1+(H_NH3*(1+K_NH3*10^(-Y49)/K_w))*RTL)*(K_NH3*10^(-Y49)/K_w)/(1+K_NH3*10^(-Y49)/K_w)-Profile!B49*(H_SO2*(1+Ka_S1/10^(-Y49)+Ka_S1*Ka_S2/10^(-Y49)^2))*RTL/(1+(H_SO2*(1+Ka_S1/10^(-Y49)+Ka_S1*Ka_S2/10^(-Y49)^2))*RTL)*(Ka_S1*10^(-Y49)+2*Ka_S1*Ka_S2)/(10^(-Y49)^2+Ka_S1*10^(-Y49)+Ka_S1*Ka_S2)-Ntot-K_w/10^(-Y49)-Profile!C49*(10^(-Y49)+2*K_HSO4)/(10^(-Y49)+K_HSO4))&gt;0,1,-1)*7/2^24</f>
        <v/>
      </c>
      <c r="AA49" s="9">
        <f>Z49+IF((10^(-Z49)+Atot*(H_NH3*(1+K_NH3*10^(-Z49)/K_w))*RTL/(1+(H_NH3*(1+K_NH3*10^(-Z49)/K_w))*RTL)*(K_NH3*10^(-Z49)/K_w)/(1+K_NH3*10^(-Z49)/K_w)-Profile!B49*(H_SO2*(1+Ka_S1/10^(-Z49)+Ka_S1*Ka_S2/10^(-Z49)^2))*RTL/(1+(H_SO2*(1+Ka_S1/10^(-Z49)+Ka_S1*Ka_S2/10^(-Z49)^2))*RTL)*(Ka_S1*10^(-Z49)+2*Ka_S1*Ka_S2)/(10^(-Z49)^2+Ka_S1*10^(-Z49)+Ka_S1*Ka_S2)-Ntot-K_w/10^(-Z49)-Profile!C49*(10^(-Z49)+2*K_HSO4)/(10^(-Z49)+K_HSO4))&gt;0,1,-1)*7/2^25</f>
        <v/>
      </c>
      <c r="AB49" s="9">
        <f>AA49+IF((10^(-AA49)+Atot*(H_NH3*(1+K_NH3*10^(-AA49)/K_w))*RTL/(1+(H_NH3*(1+K_NH3*10^(-AA49)/K_w))*RTL)*(K_NH3*10^(-AA49)/K_w)/(1+K_NH3*10^(-AA49)/K_w)-Profile!B49*(H_SO2*(1+Ka_S1/10^(-AA49)+Ka_S1*Ka_S2/10^(-AA49)^2))*RTL/(1+(H_SO2*(1+Ka_S1/10^(-AA49)+Ka_S1*Ka_S2/10^(-AA49)^2))*RTL)*(Ka_S1*10^(-AA49)+2*Ka_S1*Ka_S2)/(10^(-AA49)^2+Ka_S1*10^(-AA49)+Ka_S1*Ka_S2)-Ntot-K_w/10^(-AA49)-Profile!C49*(10^(-AA49)+2*K_HSO4)/(10^(-AA49)+K_HSO4))&gt;0,1,-1)*7/2^26</f>
        <v/>
      </c>
      <c r="AC49" s="9">
        <f>AB49+IF((10^(-AB49)+Atot*(H_NH3*(1+K_NH3*10^(-AB49)/K_w))*RTL/(1+(H_NH3*(1+K_NH3*10^(-AB49)/K_w))*RTL)*(K_NH3*10^(-AB49)/K_w)/(1+K_NH3*10^(-AB49)/K_w)-Profile!B49*(H_SO2*(1+Ka_S1/10^(-AB49)+Ka_S1*Ka_S2/10^(-AB49)^2))*RTL/(1+(H_SO2*(1+Ka_S1/10^(-AB49)+Ka_S1*Ka_S2/10^(-AB49)^2))*RTL)*(Ka_S1*10^(-AB49)+2*Ka_S1*Ka_S2)/(10^(-AB49)^2+Ka_S1*10^(-AB49)+Ka_S1*Ka_S2)-Ntot-K_w/10^(-AB49)-Profile!C49*(10^(-AB49)+2*K_HSO4)/(10^(-AB49)+K_HSO4))&gt;0,1,-1)*7/2^27</f>
        <v/>
      </c>
      <c r="AD49" s="9">
        <f>AC49+IF((10^(-AC49)+Atot*(H_NH3*(1+K_NH3*10^(-AC49)/K_w))*RTL/(1+(H_NH3*(1+K_NH3*10^(-AC49)/K_w))*RTL)*(K_NH3*10^(-AC49)/K_w)/(1+K_NH3*10^(-AC49)/K_w)-Profile!B49*(H_SO2*(1+Ka_S1/10^(-AC49)+Ka_S1*Ka_S2/10^(-AC49)^2))*RTL/(1+(H_SO2*(1+Ka_S1/10^(-AC49)+Ka_S1*Ka_S2/10^(-AC49)^2))*RTL)*(Ka_S1*10^(-AC49)+2*Ka_S1*Ka_S2)/(10^(-AC49)^2+Ka_S1*10^(-AC49)+Ka_S1*Ka_S2)-Ntot-K_w/10^(-AC49)-Profile!C49*(10^(-AC49)+2*K_HSO4)/(10^(-AC49)+K_HSO4))&gt;0,1,-1)*7/2^28</f>
        <v/>
      </c>
      <c r="AE49" s="9">
        <f>AD49+IF((10^(-AD49)+Atot*(H_NH3*(1+K_NH3*10^(-AD49)/K_w))*RTL/(1+(H_NH3*(1+K_NH3*10^(-AD49)/K_w))*RTL)*(K_NH3*10^(-AD49)/K_w)/(1+K_NH3*10^(-AD49)/K_w)-Profile!B49*(H_SO2*(1+Ka_S1/10^(-AD49)+Ka_S1*Ka_S2/10^(-AD49)^2))*RTL/(1+(H_SO2*(1+Ka_S1/10^(-AD49)+Ka_S1*Ka_S2/10^(-AD49)^2))*RTL)*(Ka_S1*10^(-AD49)+2*Ka_S1*Ka_S2)/(10^(-AD49)^2+Ka_S1*10^(-AD49)+Ka_S1*Ka_S2)-Ntot-K_w/10^(-AD49)-Profile!C49*(10^(-AD49)+2*K_HSO4)/(10^(-AD49)+K_HSO4))&gt;0,1,-1)*7/2^29</f>
        <v/>
      </c>
      <c r="AF49" s="9">
        <f>AE49+IF((10^(-AE49)+Atot*(H_NH3*(1+K_NH3*10^(-AE49)/K_w))*RTL/(1+(H_NH3*(1+K_NH3*10^(-AE49)/K_w))*RTL)*(K_NH3*10^(-AE49)/K_w)/(1+K_NH3*10^(-AE49)/K_w)-Profile!B49*(H_SO2*(1+Ka_S1/10^(-AE49)+Ka_S1*Ka_S2/10^(-AE49)^2))*RTL/(1+(H_SO2*(1+Ka_S1/10^(-AE49)+Ka_S1*Ka_S2/10^(-AE49)^2))*RTL)*(Ka_S1*10^(-AE49)+2*Ka_S1*Ka_S2)/(10^(-AE49)^2+Ka_S1*10^(-AE49)+Ka_S1*Ka_S2)-Ntot-K_w/10^(-AE49)-Profile!C49*(10^(-AE49)+2*K_HSO4)/(10^(-AE49)+K_HSO4))&gt;0,1,-1)*7/2^30</f>
        <v/>
      </c>
      <c r="AG49" s="9">
        <f>AF49+IF((10^(-AF49)+Atot*(H_NH3*(1+K_NH3*10^(-AF49)/K_w))*RTL/(1+(H_NH3*(1+K_NH3*10^(-AF49)/K_w))*RTL)*(K_NH3*10^(-AF49)/K_w)/(1+K_NH3*10^(-AF49)/K_w)-Profile!B49*(H_SO2*(1+Ka_S1/10^(-AF49)+Ka_S1*Ka_S2/10^(-AF49)^2))*RTL/(1+(H_SO2*(1+Ka_S1/10^(-AF49)+Ka_S1*Ka_S2/10^(-AF49)^2))*RTL)*(Ka_S1*10^(-AF49)+2*Ka_S1*Ka_S2)/(10^(-AF49)^2+Ka_S1*10^(-AF49)+Ka_S1*Ka_S2)-Ntot-K_w/10^(-AF49)-Profile!C49*(10^(-AF49)+2*K_HSO4)/(10^(-AF49)+K_HSO4))&gt;0,1,-1)*7/2^31</f>
        <v/>
      </c>
      <c r="AH49" s="9">
        <f>AG49+IF((10^(-AG49)+Atot*(H_NH3*(1+K_NH3*10^(-AG49)/K_w))*RTL/(1+(H_NH3*(1+K_NH3*10^(-AG49)/K_w))*RTL)*(K_NH3*10^(-AG49)/K_w)/(1+K_NH3*10^(-AG49)/K_w)-Profile!B49*(H_SO2*(1+Ka_S1/10^(-AG49)+Ka_S1*Ka_S2/10^(-AG49)^2))*RTL/(1+(H_SO2*(1+Ka_S1/10^(-AG49)+Ka_S1*Ka_S2/10^(-AG49)^2))*RTL)*(Ka_S1*10^(-AG49)+2*Ka_S1*Ka_S2)/(10^(-AG49)^2+Ka_S1*10^(-AG49)+Ka_S1*Ka_S2)-Ntot-K_w/10^(-AG49)-Profile!C49*(10^(-AG49)+2*K_HSO4)/(10^(-AG49)+K_HSO4))&gt;0,1,-1)*7/2^32</f>
        <v/>
      </c>
      <c r="AI49" s="9">
        <f>AH49+IF((10^(-AH49)+Atot*(H_NH3*(1+K_NH3*10^(-AH49)/K_w))*RTL/(1+(H_NH3*(1+K_NH3*10^(-AH49)/K_w))*RTL)*(K_NH3*10^(-AH49)/K_w)/(1+K_NH3*10^(-AH49)/K_w)-Profile!B49*(H_SO2*(1+Ka_S1/10^(-AH49)+Ka_S1*Ka_S2/10^(-AH49)^2))*RTL/(1+(H_SO2*(1+Ka_S1/10^(-AH49)+Ka_S1*Ka_S2/10^(-AH49)^2))*RTL)*(Ka_S1*10^(-AH49)+2*Ka_S1*Ka_S2)/(10^(-AH49)^2+Ka_S1*10^(-AH49)+Ka_S1*Ka_S2)-Ntot-K_w/10^(-AH49)-Profile!C49*(10^(-AH49)+2*K_HSO4)/(10^(-AH49)+K_HSO4))&gt;0,1,-1)*7/2^33</f>
        <v/>
      </c>
      <c r="AJ49" s="9">
        <f>AI49+IF((10^(-AI49)+Atot*(H_NH3*(1+K_NH3*10^(-AI49)/K_w))*RTL/(1+(H_NH3*(1+K_NH3*10^(-AI49)/K_w))*RTL)*(K_NH3*10^(-AI49)/K_w)/(1+K_NH3*10^(-AI49)/K_w)-Profile!B49*(H_SO2*(1+Ka_S1/10^(-AI49)+Ka_S1*Ka_S2/10^(-AI49)^2))*RTL/(1+(H_SO2*(1+Ka_S1/10^(-AI49)+Ka_S1*Ka_S2/10^(-AI49)^2))*RTL)*(Ka_S1*10^(-AI49)+2*Ka_S1*Ka_S2)/(10^(-AI49)^2+Ka_S1*10^(-AI49)+Ka_S1*Ka_S2)-Ntot-K_w/10^(-AI49)-Profile!C49*(10^(-AI49)+2*K_HSO4)/(10^(-AI49)+K_HSO4))&gt;0,1,-1)*7/2^34</f>
        <v/>
      </c>
      <c r="AK49" s="9">
        <f>AJ49+IF((10^(-AJ49)+Atot*(H_NH3*(1+K_NH3*10^(-AJ49)/K_w))*RTL/(1+(H_NH3*(1+K_NH3*10^(-AJ49)/K_w))*RTL)*(K_NH3*10^(-AJ49)/K_w)/(1+K_NH3*10^(-AJ49)/K_w)-Profile!B49*(H_SO2*(1+Ka_S1/10^(-AJ49)+Ka_S1*Ka_S2/10^(-AJ49)^2))*RTL/(1+(H_SO2*(1+Ka_S1/10^(-AJ49)+Ka_S1*Ka_S2/10^(-AJ49)^2))*RTL)*(Ka_S1*10^(-AJ49)+2*Ka_S1*Ka_S2)/(10^(-AJ49)^2+Ka_S1*10^(-AJ49)+Ka_S1*Ka_S2)-Ntot-K_w/10^(-AJ49)-Profile!C49*(10^(-AJ49)+2*K_HSO4)/(10^(-AJ49)+K_HSO4))&gt;0,1,-1)*7/2^35</f>
        <v/>
      </c>
      <c r="AL49" s="9">
        <f>AK49+IF((10^(-AK49)+Atot*(H_NH3*(1+K_NH3*10^(-AK49)/K_w))*RTL/(1+(H_NH3*(1+K_NH3*10^(-AK49)/K_w))*RTL)*(K_NH3*10^(-AK49)/K_w)/(1+K_NH3*10^(-AK49)/K_w)-Profile!B49*(H_SO2*(1+Ka_S1/10^(-AK49)+Ka_S1*Ka_S2/10^(-AK49)^2))*RTL/(1+(H_SO2*(1+Ka_S1/10^(-AK49)+Ka_S1*Ka_S2/10^(-AK49)^2))*RTL)*(Ka_S1*10^(-AK49)+2*Ka_S1*Ka_S2)/(10^(-AK49)^2+Ka_S1*10^(-AK49)+Ka_S1*Ka_S2)-Ntot-K_w/10^(-AK49)-Profile!C49*(10^(-AK49)+2*K_HSO4)/(10^(-AK49)+K_HSO4))&gt;0,1,-1)*7/2^36</f>
        <v/>
      </c>
    </row>
    <row r="50">
      <c r="A50">
        <f>Profile!A50</f>
        <v/>
      </c>
      <c r="B50" t="n">
        <v>7</v>
      </c>
      <c r="C50" s="9">
        <f>B50+IF((10^(-B50)+Atot*(H_NH3*(1+K_NH3*10^(-B50)/K_w))*RTL/(1+(H_NH3*(1+K_NH3*10^(-B50)/K_w))*RTL)*(K_NH3*10^(-B50)/K_w)/(1+K_NH3*10^(-B50)/K_w)-Profile!B50*(H_SO2*(1+Ka_S1/10^(-B50)+Ka_S1*Ka_S2/10^(-B50)^2))*RTL/(1+(H_SO2*(1+Ka_S1/10^(-B50)+Ka_S1*Ka_S2/10^(-B50)^2))*RTL)*(Ka_S1*10^(-B50)+2*Ka_S1*Ka_S2)/(10^(-B50)^2+Ka_S1*10^(-B50)+Ka_S1*Ka_S2)-Ntot-K_w/10^(-B50)-Profile!C50*(10^(-B50)+2*K_HSO4)/(10^(-B50)+K_HSO4))&gt;0,1,-1)*7/2^1</f>
        <v/>
      </c>
      <c r="D50" s="9">
        <f>C50+IF((10^(-C50)+Atot*(H_NH3*(1+K_NH3*10^(-C50)/K_w))*RTL/(1+(H_NH3*(1+K_NH3*10^(-C50)/K_w))*RTL)*(K_NH3*10^(-C50)/K_w)/(1+K_NH3*10^(-C50)/K_w)-Profile!B50*(H_SO2*(1+Ka_S1/10^(-C50)+Ka_S1*Ka_S2/10^(-C50)^2))*RTL/(1+(H_SO2*(1+Ka_S1/10^(-C50)+Ka_S1*Ka_S2/10^(-C50)^2))*RTL)*(Ka_S1*10^(-C50)+2*Ka_S1*Ka_S2)/(10^(-C50)^2+Ka_S1*10^(-C50)+Ka_S1*Ka_S2)-Ntot-K_w/10^(-C50)-Profile!C50*(10^(-C50)+2*K_HSO4)/(10^(-C50)+K_HSO4))&gt;0,1,-1)*7/2^2</f>
        <v/>
      </c>
      <c r="E50" s="9">
        <f>D50+IF((10^(-D50)+Atot*(H_NH3*(1+K_NH3*10^(-D50)/K_w))*RTL/(1+(H_NH3*(1+K_NH3*10^(-D50)/K_w))*RTL)*(K_NH3*10^(-D50)/K_w)/(1+K_NH3*10^(-D50)/K_w)-Profile!B50*(H_SO2*(1+Ka_S1/10^(-D50)+Ka_S1*Ka_S2/10^(-D50)^2))*RTL/(1+(H_SO2*(1+Ka_S1/10^(-D50)+Ka_S1*Ka_S2/10^(-D50)^2))*RTL)*(Ka_S1*10^(-D50)+2*Ka_S1*Ka_S2)/(10^(-D50)^2+Ka_S1*10^(-D50)+Ka_S1*Ka_S2)-Ntot-K_w/10^(-D50)-Profile!C50*(10^(-D50)+2*K_HSO4)/(10^(-D50)+K_HSO4))&gt;0,1,-1)*7/2^3</f>
        <v/>
      </c>
      <c r="F50" s="9">
        <f>E50+IF((10^(-E50)+Atot*(H_NH3*(1+K_NH3*10^(-E50)/K_w))*RTL/(1+(H_NH3*(1+K_NH3*10^(-E50)/K_w))*RTL)*(K_NH3*10^(-E50)/K_w)/(1+K_NH3*10^(-E50)/K_w)-Profile!B50*(H_SO2*(1+Ka_S1/10^(-E50)+Ka_S1*Ka_S2/10^(-E50)^2))*RTL/(1+(H_SO2*(1+Ka_S1/10^(-E50)+Ka_S1*Ka_S2/10^(-E50)^2))*RTL)*(Ka_S1*10^(-E50)+2*Ka_S1*Ka_S2)/(10^(-E50)^2+Ka_S1*10^(-E50)+Ka_S1*Ka_S2)-Ntot-K_w/10^(-E50)-Profile!C50*(10^(-E50)+2*K_HSO4)/(10^(-E50)+K_HSO4))&gt;0,1,-1)*7/2^4</f>
        <v/>
      </c>
      <c r="G50" s="9">
        <f>F50+IF((10^(-F50)+Atot*(H_NH3*(1+K_NH3*10^(-F50)/K_w))*RTL/(1+(H_NH3*(1+K_NH3*10^(-F50)/K_w))*RTL)*(K_NH3*10^(-F50)/K_w)/(1+K_NH3*10^(-F50)/K_w)-Profile!B50*(H_SO2*(1+Ka_S1/10^(-F50)+Ka_S1*Ka_S2/10^(-F50)^2))*RTL/(1+(H_SO2*(1+Ka_S1/10^(-F50)+Ka_S1*Ka_S2/10^(-F50)^2))*RTL)*(Ka_S1*10^(-F50)+2*Ka_S1*Ka_S2)/(10^(-F50)^2+Ka_S1*10^(-F50)+Ka_S1*Ka_S2)-Ntot-K_w/10^(-F50)-Profile!C50*(10^(-F50)+2*K_HSO4)/(10^(-F50)+K_HSO4))&gt;0,1,-1)*7/2^5</f>
        <v/>
      </c>
      <c r="H50" s="9">
        <f>G50+IF((10^(-G50)+Atot*(H_NH3*(1+K_NH3*10^(-G50)/K_w))*RTL/(1+(H_NH3*(1+K_NH3*10^(-G50)/K_w))*RTL)*(K_NH3*10^(-G50)/K_w)/(1+K_NH3*10^(-G50)/K_w)-Profile!B50*(H_SO2*(1+Ka_S1/10^(-G50)+Ka_S1*Ka_S2/10^(-G50)^2))*RTL/(1+(H_SO2*(1+Ka_S1/10^(-G50)+Ka_S1*Ka_S2/10^(-G50)^2))*RTL)*(Ka_S1*10^(-G50)+2*Ka_S1*Ka_S2)/(10^(-G50)^2+Ka_S1*10^(-G50)+Ka_S1*Ka_S2)-Ntot-K_w/10^(-G50)-Profile!C50*(10^(-G50)+2*K_HSO4)/(10^(-G50)+K_HSO4))&gt;0,1,-1)*7/2^6</f>
        <v/>
      </c>
      <c r="I50" s="9">
        <f>H50+IF((10^(-H50)+Atot*(H_NH3*(1+K_NH3*10^(-H50)/K_w))*RTL/(1+(H_NH3*(1+K_NH3*10^(-H50)/K_w))*RTL)*(K_NH3*10^(-H50)/K_w)/(1+K_NH3*10^(-H50)/K_w)-Profile!B50*(H_SO2*(1+Ka_S1/10^(-H50)+Ka_S1*Ka_S2/10^(-H50)^2))*RTL/(1+(H_SO2*(1+Ka_S1/10^(-H50)+Ka_S1*Ka_S2/10^(-H50)^2))*RTL)*(Ka_S1*10^(-H50)+2*Ka_S1*Ka_S2)/(10^(-H50)^2+Ka_S1*10^(-H50)+Ka_S1*Ka_S2)-Ntot-K_w/10^(-H50)-Profile!C50*(10^(-H50)+2*K_HSO4)/(10^(-H50)+K_HSO4))&gt;0,1,-1)*7/2^7</f>
        <v/>
      </c>
      <c r="J50" s="9">
        <f>I50+IF((10^(-I50)+Atot*(H_NH3*(1+K_NH3*10^(-I50)/K_w))*RTL/(1+(H_NH3*(1+K_NH3*10^(-I50)/K_w))*RTL)*(K_NH3*10^(-I50)/K_w)/(1+K_NH3*10^(-I50)/K_w)-Profile!B50*(H_SO2*(1+Ka_S1/10^(-I50)+Ka_S1*Ka_S2/10^(-I50)^2))*RTL/(1+(H_SO2*(1+Ka_S1/10^(-I50)+Ka_S1*Ka_S2/10^(-I50)^2))*RTL)*(Ka_S1*10^(-I50)+2*Ka_S1*Ka_S2)/(10^(-I50)^2+Ka_S1*10^(-I50)+Ka_S1*Ka_S2)-Ntot-K_w/10^(-I50)-Profile!C50*(10^(-I50)+2*K_HSO4)/(10^(-I50)+K_HSO4))&gt;0,1,-1)*7/2^8</f>
        <v/>
      </c>
      <c r="K50" s="9">
        <f>J50+IF((10^(-J50)+Atot*(H_NH3*(1+K_NH3*10^(-J50)/K_w))*RTL/(1+(H_NH3*(1+K_NH3*10^(-J50)/K_w))*RTL)*(K_NH3*10^(-J50)/K_w)/(1+K_NH3*10^(-J50)/K_w)-Profile!B50*(H_SO2*(1+Ka_S1/10^(-J50)+Ka_S1*Ka_S2/10^(-J50)^2))*RTL/(1+(H_SO2*(1+Ka_S1/10^(-J50)+Ka_S1*Ka_S2/10^(-J50)^2))*RTL)*(Ka_S1*10^(-J50)+2*Ka_S1*Ka_S2)/(10^(-J50)^2+Ka_S1*10^(-J50)+Ka_S1*Ka_S2)-Ntot-K_w/10^(-J50)-Profile!C50*(10^(-J50)+2*K_HSO4)/(10^(-J50)+K_HSO4))&gt;0,1,-1)*7/2^9</f>
        <v/>
      </c>
      <c r="L50" s="9">
        <f>K50+IF((10^(-K50)+Atot*(H_NH3*(1+K_NH3*10^(-K50)/K_w))*RTL/(1+(H_NH3*(1+K_NH3*10^(-K50)/K_w))*RTL)*(K_NH3*10^(-K50)/K_w)/(1+K_NH3*10^(-K50)/K_w)-Profile!B50*(H_SO2*(1+Ka_S1/10^(-K50)+Ka_S1*Ka_S2/10^(-K50)^2))*RTL/(1+(H_SO2*(1+Ka_S1/10^(-K50)+Ka_S1*Ka_S2/10^(-K50)^2))*RTL)*(Ka_S1*10^(-K50)+2*Ka_S1*Ka_S2)/(10^(-K50)^2+Ka_S1*10^(-K50)+Ka_S1*Ka_S2)-Ntot-K_w/10^(-K50)-Profile!C50*(10^(-K50)+2*K_HSO4)/(10^(-K50)+K_HSO4))&gt;0,1,-1)*7/2^10</f>
        <v/>
      </c>
      <c r="M50" s="9">
        <f>L50+IF((10^(-L50)+Atot*(H_NH3*(1+K_NH3*10^(-L50)/K_w))*RTL/(1+(H_NH3*(1+K_NH3*10^(-L50)/K_w))*RTL)*(K_NH3*10^(-L50)/K_w)/(1+K_NH3*10^(-L50)/K_w)-Profile!B50*(H_SO2*(1+Ka_S1/10^(-L50)+Ka_S1*Ka_S2/10^(-L50)^2))*RTL/(1+(H_SO2*(1+Ka_S1/10^(-L50)+Ka_S1*Ka_S2/10^(-L50)^2))*RTL)*(Ka_S1*10^(-L50)+2*Ka_S1*Ka_S2)/(10^(-L50)^2+Ka_S1*10^(-L50)+Ka_S1*Ka_S2)-Ntot-K_w/10^(-L50)-Profile!C50*(10^(-L50)+2*K_HSO4)/(10^(-L50)+K_HSO4))&gt;0,1,-1)*7/2^11</f>
        <v/>
      </c>
      <c r="N50" s="9">
        <f>M50+IF((10^(-M50)+Atot*(H_NH3*(1+K_NH3*10^(-M50)/K_w))*RTL/(1+(H_NH3*(1+K_NH3*10^(-M50)/K_w))*RTL)*(K_NH3*10^(-M50)/K_w)/(1+K_NH3*10^(-M50)/K_w)-Profile!B50*(H_SO2*(1+Ka_S1/10^(-M50)+Ka_S1*Ka_S2/10^(-M50)^2))*RTL/(1+(H_SO2*(1+Ka_S1/10^(-M50)+Ka_S1*Ka_S2/10^(-M50)^2))*RTL)*(Ka_S1*10^(-M50)+2*Ka_S1*Ka_S2)/(10^(-M50)^2+Ka_S1*10^(-M50)+Ka_S1*Ka_S2)-Ntot-K_w/10^(-M50)-Profile!C50*(10^(-M50)+2*K_HSO4)/(10^(-M50)+K_HSO4))&gt;0,1,-1)*7/2^12</f>
        <v/>
      </c>
      <c r="O50" s="9">
        <f>N50+IF((10^(-N50)+Atot*(H_NH3*(1+K_NH3*10^(-N50)/K_w))*RTL/(1+(H_NH3*(1+K_NH3*10^(-N50)/K_w))*RTL)*(K_NH3*10^(-N50)/K_w)/(1+K_NH3*10^(-N50)/K_w)-Profile!B50*(H_SO2*(1+Ka_S1/10^(-N50)+Ka_S1*Ka_S2/10^(-N50)^2))*RTL/(1+(H_SO2*(1+Ka_S1/10^(-N50)+Ka_S1*Ka_S2/10^(-N50)^2))*RTL)*(Ka_S1*10^(-N50)+2*Ka_S1*Ka_S2)/(10^(-N50)^2+Ka_S1*10^(-N50)+Ka_S1*Ka_S2)-Ntot-K_w/10^(-N50)-Profile!C50*(10^(-N50)+2*K_HSO4)/(10^(-N50)+K_HSO4))&gt;0,1,-1)*7/2^13</f>
        <v/>
      </c>
      <c r="P50" s="9">
        <f>O50+IF((10^(-O50)+Atot*(H_NH3*(1+K_NH3*10^(-O50)/K_w))*RTL/(1+(H_NH3*(1+K_NH3*10^(-O50)/K_w))*RTL)*(K_NH3*10^(-O50)/K_w)/(1+K_NH3*10^(-O50)/K_w)-Profile!B50*(H_SO2*(1+Ka_S1/10^(-O50)+Ka_S1*Ka_S2/10^(-O50)^2))*RTL/(1+(H_SO2*(1+Ka_S1/10^(-O50)+Ka_S1*Ka_S2/10^(-O50)^2))*RTL)*(Ka_S1*10^(-O50)+2*Ka_S1*Ka_S2)/(10^(-O50)^2+Ka_S1*10^(-O50)+Ka_S1*Ka_S2)-Ntot-K_w/10^(-O50)-Profile!C50*(10^(-O50)+2*K_HSO4)/(10^(-O50)+K_HSO4))&gt;0,1,-1)*7/2^14</f>
        <v/>
      </c>
      <c r="Q50" s="9">
        <f>P50+IF((10^(-P50)+Atot*(H_NH3*(1+K_NH3*10^(-P50)/K_w))*RTL/(1+(H_NH3*(1+K_NH3*10^(-P50)/K_w))*RTL)*(K_NH3*10^(-P50)/K_w)/(1+K_NH3*10^(-P50)/K_w)-Profile!B50*(H_SO2*(1+Ka_S1/10^(-P50)+Ka_S1*Ka_S2/10^(-P50)^2))*RTL/(1+(H_SO2*(1+Ka_S1/10^(-P50)+Ka_S1*Ka_S2/10^(-P50)^2))*RTL)*(Ka_S1*10^(-P50)+2*Ka_S1*Ka_S2)/(10^(-P50)^2+Ka_S1*10^(-P50)+Ka_S1*Ka_S2)-Ntot-K_w/10^(-P50)-Profile!C50*(10^(-P50)+2*K_HSO4)/(10^(-P50)+K_HSO4))&gt;0,1,-1)*7/2^15</f>
        <v/>
      </c>
      <c r="R50" s="9">
        <f>Q50+IF((10^(-Q50)+Atot*(H_NH3*(1+K_NH3*10^(-Q50)/K_w))*RTL/(1+(H_NH3*(1+K_NH3*10^(-Q50)/K_w))*RTL)*(K_NH3*10^(-Q50)/K_w)/(1+K_NH3*10^(-Q50)/K_w)-Profile!B50*(H_SO2*(1+Ka_S1/10^(-Q50)+Ka_S1*Ka_S2/10^(-Q50)^2))*RTL/(1+(H_SO2*(1+Ka_S1/10^(-Q50)+Ka_S1*Ka_S2/10^(-Q50)^2))*RTL)*(Ka_S1*10^(-Q50)+2*Ka_S1*Ka_S2)/(10^(-Q50)^2+Ka_S1*10^(-Q50)+Ka_S1*Ka_S2)-Ntot-K_w/10^(-Q50)-Profile!C50*(10^(-Q50)+2*K_HSO4)/(10^(-Q50)+K_HSO4))&gt;0,1,-1)*7/2^16</f>
        <v/>
      </c>
      <c r="S50" s="9">
        <f>R50+IF((10^(-R50)+Atot*(H_NH3*(1+K_NH3*10^(-R50)/K_w))*RTL/(1+(H_NH3*(1+K_NH3*10^(-R50)/K_w))*RTL)*(K_NH3*10^(-R50)/K_w)/(1+K_NH3*10^(-R50)/K_w)-Profile!B50*(H_SO2*(1+Ka_S1/10^(-R50)+Ka_S1*Ka_S2/10^(-R50)^2))*RTL/(1+(H_SO2*(1+Ka_S1/10^(-R50)+Ka_S1*Ka_S2/10^(-R50)^2))*RTL)*(Ka_S1*10^(-R50)+2*Ka_S1*Ka_S2)/(10^(-R50)^2+Ka_S1*10^(-R50)+Ka_S1*Ka_S2)-Ntot-K_w/10^(-R50)-Profile!C50*(10^(-R50)+2*K_HSO4)/(10^(-R50)+K_HSO4))&gt;0,1,-1)*7/2^17</f>
        <v/>
      </c>
      <c r="T50" s="9">
        <f>S50+IF((10^(-S50)+Atot*(H_NH3*(1+K_NH3*10^(-S50)/K_w))*RTL/(1+(H_NH3*(1+K_NH3*10^(-S50)/K_w))*RTL)*(K_NH3*10^(-S50)/K_w)/(1+K_NH3*10^(-S50)/K_w)-Profile!B50*(H_SO2*(1+Ka_S1/10^(-S50)+Ka_S1*Ka_S2/10^(-S50)^2))*RTL/(1+(H_SO2*(1+Ka_S1/10^(-S50)+Ka_S1*Ka_S2/10^(-S50)^2))*RTL)*(Ka_S1*10^(-S50)+2*Ka_S1*Ka_S2)/(10^(-S50)^2+Ka_S1*10^(-S50)+Ka_S1*Ka_S2)-Ntot-K_w/10^(-S50)-Profile!C50*(10^(-S50)+2*K_HSO4)/(10^(-S50)+K_HSO4))&gt;0,1,-1)*7/2^18</f>
        <v/>
      </c>
      <c r="U50" s="9">
        <f>T50+IF((10^(-T50)+Atot*(H_NH3*(1+K_NH3*10^(-T50)/K_w))*RTL/(1+(H_NH3*(1+K_NH3*10^(-T50)/K_w))*RTL)*(K_NH3*10^(-T50)/K_w)/(1+K_NH3*10^(-T50)/K_w)-Profile!B50*(H_SO2*(1+Ka_S1/10^(-T50)+Ka_S1*Ka_S2/10^(-T50)^2))*RTL/(1+(H_SO2*(1+Ka_S1/10^(-T50)+Ka_S1*Ka_S2/10^(-T50)^2))*RTL)*(Ka_S1*10^(-T50)+2*Ka_S1*Ka_S2)/(10^(-T50)^2+Ka_S1*10^(-T50)+Ka_S1*Ka_S2)-Ntot-K_w/10^(-T50)-Profile!C50*(10^(-T50)+2*K_HSO4)/(10^(-T50)+K_HSO4))&gt;0,1,-1)*7/2^19</f>
        <v/>
      </c>
      <c r="V50" s="9">
        <f>U50+IF((10^(-U50)+Atot*(H_NH3*(1+K_NH3*10^(-U50)/K_w))*RTL/(1+(H_NH3*(1+K_NH3*10^(-U50)/K_w))*RTL)*(K_NH3*10^(-U50)/K_w)/(1+K_NH3*10^(-U50)/K_w)-Profile!B50*(H_SO2*(1+Ka_S1/10^(-U50)+Ka_S1*Ka_S2/10^(-U50)^2))*RTL/(1+(H_SO2*(1+Ka_S1/10^(-U50)+Ka_S1*Ka_S2/10^(-U50)^2))*RTL)*(Ka_S1*10^(-U50)+2*Ka_S1*Ka_S2)/(10^(-U50)^2+Ka_S1*10^(-U50)+Ka_S1*Ka_S2)-Ntot-K_w/10^(-U50)-Profile!C50*(10^(-U50)+2*K_HSO4)/(10^(-U50)+K_HSO4))&gt;0,1,-1)*7/2^20</f>
        <v/>
      </c>
      <c r="W50" s="9">
        <f>V50+IF((10^(-V50)+Atot*(H_NH3*(1+K_NH3*10^(-V50)/K_w))*RTL/(1+(H_NH3*(1+K_NH3*10^(-V50)/K_w))*RTL)*(K_NH3*10^(-V50)/K_w)/(1+K_NH3*10^(-V50)/K_w)-Profile!B50*(H_SO2*(1+Ka_S1/10^(-V50)+Ka_S1*Ka_S2/10^(-V50)^2))*RTL/(1+(H_SO2*(1+Ka_S1/10^(-V50)+Ka_S1*Ka_S2/10^(-V50)^2))*RTL)*(Ka_S1*10^(-V50)+2*Ka_S1*Ka_S2)/(10^(-V50)^2+Ka_S1*10^(-V50)+Ka_S1*Ka_S2)-Ntot-K_w/10^(-V50)-Profile!C50*(10^(-V50)+2*K_HSO4)/(10^(-V50)+K_HSO4))&gt;0,1,-1)*7/2^21</f>
        <v/>
      </c>
      <c r="X50" s="9">
        <f>W50+IF((10^(-W50)+Atot*(H_NH3*(1+K_NH3*10^(-W50)/K_w))*RTL/(1+(H_NH3*(1+K_NH3*10^(-W50)/K_w))*RTL)*(K_NH3*10^(-W50)/K_w)/(1+K_NH3*10^(-W50)/K_w)-Profile!B50*(H_SO2*(1+Ka_S1/10^(-W50)+Ka_S1*Ka_S2/10^(-W50)^2))*RTL/(1+(H_SO2*(1+Ka_S1/10^(-W50)+Ka_S1*Ka_S2/10^(-W50)^2))*RTL)*(Ka_S1*10^(-W50)+2*Ka_S1*Ka_S2)/(10^(-W50)^2+Ka_S1*10^(-W50)+Ka_S1*Ka_S2)-Ntot-K_w/10^(-W50)-Profile!C50*(10^(-W50)+2*K_HSO4)/(10^(-W50)+K_HSO4))&gt;0,1,-1)*7/2^22</f>
        <v/>
      </c>
      <c r="Y50" s="9">
        <f>X50+IF((10^(-X50)+Atot*(H_NH3*(1+K_NH3*10^(-X50)/K_w))*RTL/(1+(H_NH3*(1+K_NH3*10^(-X50)/K_w))*RTL)*(K_NH3*10^(-X50)/K_w)/(1+K_NH3*10^(-X50)/K_w)-Profile!B50*(H_SO2*(1+Ka_S1/10^(-X50)+Ka_S1*Ka_S2/10^(-X50)^2))*RTL/(1+(H_SO2*(1+Ka_S1/10^(-X50)+Ka_S1*Ka_S2/10^(-X50)^2))*RTL)*(Ka_S1*10^(-X50)+2*Ka_S1*Ka_S2)/(10^(-X50)^2+Ka_S1*10^(-X50)+Ka_S1*Ka_S2)-Ntot-K_w/10^(-X50)-Profile!C50*(10^(-X50)+2*K_HSO4)/(10^(-X50)+K_HSO4))&gt;0,1,-1)*7/2^23</f>
        <v/>
      </c>
      <c r="Z50" s="9">
        <f>Y50+IF((10^(-Y50)+Atot*(H_NH3*(1+K_NH3*10^(-Y50)/K_w))*RTL/(1+(H_NH3*(1+K_NH3*10^(-Y50)/K_w))*RTL)*(K_NH3*10^(-Y50)/K_w)/(1+K_NH3*10^(-Y50)/K_w)-Profile!B50*(H_SO2*(1+Ka_S1/10^(-Y50)+Ka_S1*Ka_S2/10^(-Y50)^2))*RTL/(1+(H_SO2*(1+Ka_S1/10^(-Y50)+Ka_S1*Ka_S2/10^(-Y50)^2))*RTL)*(Ka_S1*10^(-Y50)+2*Ka_S1*Ka_S2)/(10^(-Y50)^2+Ka_S1*10^(-Y50)+Ka_S1*Ka_S2)-Ntot-K_w/10^(-Y50)-Profile!C50*(10^(-Y50)+2*K_HSO4)/(10^(-Y50)+K_HSO4))&gt;0,1,-1)*7/2^24</f>
        <v/>
      </c>
      <c r="AA50" s="9">
        <f>Z50+IF((10^(-Z50)+Atot*(H_NH3*(1+K_NH3*10^(-Z50)/K_w))*RTL/(1+(H_NH3*(1+K_NH3*10^(-Z50)/K_w))*RTL)*(K_NH3*10^(-Z50)/K_w)/(1+K_NH3*10^(-Z50)/K_w)-Profile!B50*(H_SO2*(1+Ka_S1/10^(-Z50)+Ka_S1*Ka_S2/10^(-Z50)^2))*RTL/(1+(H_SO2*(1+Ka_S1/10^(-Z50)+Ka_S1*Ka_S2/10^(-Z50)^2))*RTL)*(Ka_S1*10^(-Z50)+2*Ka_S1*Ka_S2)/(10^(-Z50)^2+Ka_S1*10^(-Z50)+Ka_S1*Ka_S2)-Ntot-K_w/10^(-Z50)-Profile!C50*(10^(-Z50)+2*K_HSO4)/(10^(-Z50)+K_HSO4))&gt;0,1,-1)*7/2^25</f>
        <v/>
      </c>
      <c r="AB50" s="9">
        <f>AA50+IF((10^(-AA50)+Atot*(H_NH3*(1+K_NH3*10^(-AA50)/K_w))*RTL/(1+(H_NH3*(1+K_NH3*10^(-AA50)/K_w))*RTL)*(K_NH3*10^(-AA50)/K_w)/(1+K_NH3*10^(-AA50)/K_w)-Profile!B50*(H_SO2*(1+Ka_S1/10^(-AA50)+Ka_S1*Ka_S2/10^(-AA50)^2))*RTL/(1+(H_SO2*(1+Ka_S1/10^(-AA50)+Ka_S1*Ka_S2/10^(-AA50)^2))*RTL)*(Ka_S1*10^(-AA50)+2*Ka_S1*Ka_S2)/(10^(-AA50)^2+Ka_S1*10^(-AA50)+Ka_S1*Ka_S2)-Ntot-K_w/10^(-AA50)-Profile!C50*(10^(-AA50)+2*K_HSO4)/(10^(-AA50)+K_HSO4))&gt;0,1,-1)*7/2^26</f>
        <v/>
      </c>
      <c r="AC50" s="9">
        <f>AB50+IF((10^(-AB50)+Atot*(H_NH3*(1+K_NH3*10^(-AB50)/K_w))*RTL/(1+(H_NH3*(1+K_NH3*10^(-AB50)/K_w))*RTL)*(K_NH3*10^(-AB50)/K_w)/(1+K_NH3*10^(-AB50)/K_w)-Profile!B50*(H_SO2*(1+Ka_S1/10^(-AB50)+Ka_S1*Ka_S2/10^(-AB50)^2))*RTL/(1+(H_SO2*(1+Ka_S1/10^(-AB50)+Ka_S1*Ka_S2/10^(-AB50)^2))*RTL)*(Ka_S1*10^(-AB50)+2*Ka_S1*Ka_S2)/(10^(-AB50)^2+Ka_S1*10^(-AB50)+Ka_S1*Ka_S2)-Ntot-K_w/10^(-AB50)-Profile!C50*(10^(-AB50)+2*K_HSO4)/(10^(-AB50)+K_HSO4))&gt;0,1,-1)*7/2^27</f>
        <v/>
      </c>
      <c r="AD50" s="9">
        <f>AC50+IF((10^(-AC50)+Atot*(H_NH3*(1+K_NH3*10^(-AC50)/K_w))*RTL/(1+(H_NH3*(1+K_NH3*10^(-AC50)/K_w))*RTL)*(K_NH3*10^(-AC50)/K_w)/(1+K_NH3*10^(-AC50)/K_w)-Profile!B50*(H_SO2*(1+Ka_S1/10^(-AC50)+Ka_S1*Ka_S2/10^(-AC50)^2))*RTL/(1+(H_SO2*(1+Ka_S1/10^(-AC50)+Ka_S1*Ka_S2/10^(-AC50)^2))*RTL)*(Ka_S1*10^(-AC50)+2*Ka_S1*Ka_S2)/(10^(-AC50)^2+Ka_S1*10^(-AC50)+Ka_S1*Ka_S2)-Ntot-K_w/10^(-AC50)-Profile!C50*(10^(-AC50)+2*K_HSO4)/(10^(-AC50)+K_HSO4))&gt;0,1,-1)*7/2^28</f>
        <v/>
      </c>
      <c r="AE50" s="9">
        <f>AD50+IF((10^(-AD50)+Atot*(H_NH3*(1+K_NH3*10^(-AD50)/K_w))*RTL/(1+(H_NH3*(1+K_NH3*10^(-AD50)/K_w))*RTL)*(K_NH3*10^(-AD50)/K_w)/(1+K_NH3*10^(-AD50)/K_w)-Profile!B50*(H_SO2*(1+Ka_S1/10^(-AD50)+Ka_S1*Ka_S2/10^(-AD50)^2))*RTL/(1+(H_SO2*(1+Ka_S1/10^(-AD50)+Ka_S1*Ka_S2/10^(-AD50)^2))*RTL)*(Ka_S1*10^(-AD50)+2*Ka_S1*Ka_S2)/(10^(-AD50)^2+Ka_S1*10^(-AD50)+Ka_S1*Ka_S2)-Ntot-K_w/10^(-AD50)-Profile!C50*(10^(-AD50)+2*K_HSO4)/(10^(-AD50)+K_HSO4))&gt;0,1,-1)*7/2^29</f>
        <v/>
      </c>
      <c r="AF50" s="9">
        <f>AE50+IF((10^(-AE50)+Atot*(H_NH3*(1+K_NH3*10^(-AE50)/K_w))*RTL/(1+(H_NH3*(1+K_NH3*10^(-AE50)/K_w))*RTL)*(K_NH3*10^(-AE50)/K_w)/(1+K_NH3*10^(-AE50)/K_w)-Profile!B50*(H_SO2*(1+Ka_S1/10^(-AE50)+Ka_S1*Ka_S2/10^(-AE50)^2))*RTL/(1+(H_SO2*(1+Ka_S1/10^(-AE50)+Ka_S1*Ka_S2/10^(-AE50)^2))*RTL)*(Ka_S1*10^(-AE50)+2*Ka_S1*Ka_S2)/(10^(-AE50)^2+Ka_S1*10^(-AE50)+Ka_S1*Ka_S2)-Ntot-K_w/10^(-AE50)-Profile!C50*(10^(-AE50)+2*K_HSO4)/(10^(-AE50)+K_HSO4))&gt;0,1,-1)*7/2^30</f>
        <v/>
      </c>
      <c r="AG50" s="9">
        <f>AF50+IF((10^(-AF50)+Atot*(H_NH3*(1+K_NH3*10^(-AF50)/K_w))*RTL/(1+(H_NH3*(1+K_NH3*10^(-AF50)/K_w))*RTL)*(K_NH3*10^(-AF50)/K_w)/(1+K_NH3*10^(-AF50)/K_w)-Profile!B50*(H_SO2*(1+Ka_S1/10^(-AF50)+Ka_S1*Ka_S2/10^(-AF50)^2))*RTL/(1+(H_SO2*(1+Ka_S1/10^(-AF50)+Ka_S1*Ka_S2/10^(-AF50)^2))*RTL)*(Ka_S1*10^(-AF50)+2*Ka_S1*Ka_S2)/(10^(-AF50)^2+Ka_S1*10^(-AF50)+Ka_S1*Ka_S2)-Ntot-K_w/10^(-AF50)-Profile!C50*(10^(-AF50)+2*K_HSO4)/(10^(-AF50)+K_HSO4))&gt;0,1,-1)*7/2^31</f>
        <v/>
      </c>
      <c r="AH50" s="9">
        <f>AG50+IF((10^(-AG50)+Atot*(H_NH3*(1+K_NH3*10^(-AG50)/K_w))*RTL/(1+(H_NH3*(1+K_NH3*10^(-AG50)/K_w))*RTL)*(K_NH3*10^(-AG50)/K_w)/(1+K_NH3*10^(-AG50)/K_w)-Profile!B50*(H_SO2*(1+Ka_S1/10^(-AG50)+Ka_S1*Ka_S2/10^(-AG50)^2))*RTL/(1+(H_SO2*(1+Ka_S1/10^(-AG50)+Ka_S1*Ka_S2/10^(-AG50)^2))*RTL)*(Ka_S1*10^(-AG50)+2*Ka_S1*Ka_S2)/(10^(-AG50)^2+Ka_S1*10^(-AG50)+Ka_S1*Ka_S2)-Ntot-K_w/10^(-AG50)-Profile!C50*(10^(-AG50)+2*K_HSO4)/(10^(-AG50)+K_HSO4))&gt;0,1,-1)*7/2^32</f>
        <v/>
      </c>
      <c r="AI50" s="9">
        <f>AH50+IF((10^(-AH50)+Atot*(H_NH3*(1+K_NH3*10^(-AH50)/K_w))*RTL/(1+(H_NH3*(1+K_NH3*10^(-AH50)/K_w))*RTL)*(K_NH3*10^(-AH50)/K_w)/(1+K_NH3*10^(-AH50)/K_w)-Profile!B50*(H_SO2*(1+Ka_S1/10^(-AH50)+Ka_S1*Ka_S2/10^(-AH50)^2))*RTL/(1+(H_SO2*(1+Ka_S1/10^(-AH50)+Ka_S1*Ka_S2/10^(-AH50)^2))*RTL)*(Ka_S1*10^(-AH50)+2*Ka_S1*Ka_S2)/(10^(-AH50)^2+Ka_S1*10^(-AH50)+Ka_S1*Ka_S2)-Ntot-K_w/10^(-AH50)-Profile!C50*(10^(-AH50)+2*K_HSO4)/(10^(-AH50)+K_HSO4))&gt;0,1,-1)*7/2^33</f>
        <v/>
      </c>
      <c r="AJ50" s="9">
        <f>AI50+IF((10^(-AI50)+Atot*(H_NH3*(1+K_NH3*10^(-AI50)/K_w))*RTL/(1+(H_NH3*(1+K_NH3*10^(-AI50)/K_w))*RTL)*(K_NH3*10^(-AI50)/K_w)/(1+K_NH3*10^(-AI50)/K_w)-Profile!B50*(H_SO2*(1+Ka_S1/10^(-AI50)+Ka_S1*Ka_S2/10^(-AI50)^2))*RTL/(1+(H_SO2*(1+Ka_S1/10^(-AI50)+Ka_S1*Ka_S2/10^(-AI50)^2))*RTL)*(Ka_S1*10^(-AI50)+2*Ka_S1*Ka_S2)/(10^(-AI50)^2+Ka_S1*10^(-AI50)+Ka_S1*Ka_S2)-Ntot-K_w/10^(-AI50)-Profile!C50*(10^(-AI50)+2*K_HSO4)/(10^(-AI50)+K_HSO4))&gt;0,1,-1)*7/2^34</f>
        <v/>
      </c>
      <c r="AK50" s="9">
        <f>AJ50+IF((10^(-AJ50)+Atot*(H_NH3*(1+K_NH3*10^(-AJ50)/K_w))*RTL/(1+(H_NH3*(1+K_NH3*10^(-AJ50)/K_w))*RTL)*(K_NH3*10^(-AJ50)/K_w)/(1+K_NH3*10^(-AJ50)/K_w)-Profile!B50*(H_SO2*(1+Ka_S1/10^(-AJ50)+Ka_S1*Ka_S2/10^(-AJ50)^2))*RTL/(1+(H_SO2*(1+Ka_S1/10^(-AJ50)+Ka_S1*Ka_S2/10^(-AJ50)^2))*RTL)*(Ka_S1*10^(-AJ50)+2*Ka_S1*Ka_S2)/(10^(-AJ50)^2+Ka_S1*10^(-AJ50)+Ka_S1*Ka_S2)-Ntot-K_w/10^(-AJ50)-Profile!C50*(10^(-AJ50)+2*K_HSO4)/(10^(-AJ50)+K_HSO4))&gt;0,1,-1)*7/2^35</f>
        <v/>
      </c>
      <c r="AL50" s="9">
        <f>AK50+IF((10^(-AK50)+Atot*(H_NH3*(1+K_NH3*10^(-AK50)/K_w))*RTL/(1+(H_NH3*(1+K_NH3*10^(-AK50)/K_w))*RTL)*(K_NH3*10^(-AK50)/K_w)/(1+K_NH3*10^(-AK50)/K_w)-Profile!B50*(H_SO2*(1+Ka_S1/10^(-AK50)+Ka_S1*Ka_S2/10^(-AK50)^2))*RTL/(1+(H_SO2*(1+Ka_S1/10^(-AK50)+Ka_S1*Ka_S2/10^(-AK50)^2))*RTL)*(Ka_S1*10^(-AK50)+2*Ka_S1*Ka_S2)/(10^(-AK50)^2+Ka_S1*10^(-AK50)+Ka_S1*Ka_S2)-Ntot-K_w/10^(-AK50)-Profile!C50*(10^(-AK50)+2*K_HSO4)/(10^(-AK50)+K_HSO4))&gt;0,1,-1)*7/2^36</f>
        <v/>
      </c>
    </row>
    <row r="51">
      <c r="A51">
        <f>Profile!A51</f>
        <v/>
      </c>
      <c r="B51" t="n">
        <v>7</v>
      </c>
      <c r="C51" s="9">
        <f>B51+IF((10^(-B51)+Atot*(H_NH3*(1+K_NH3*10^(-B51)/K_w))*RTL/(1+(H_NH3*(1+K_NH3*10^(-B51)/K_w))*RTL)*(K_NH3*10^(-B51)/K_w)/(1+K_NH3*10^(-B51)/K_w)-Profile!B51*(H_SO2*(1+Ka_S1/10^(-B51)+Ka_S1*Ka_S2/10^(-B51)^2))*RTL/(1+(H_SO2*(1+Ka_S1/10^(-B51)+Ka_S1*Ka_S2/10^(-B51)^2))*RTL)*(Ka_S1*10^(-B51)+2*Ka_S1*Ka_S2)/(10^(-B51)^2+Ka_S1*10^(-B51)+Ka_S1*Ka_S2)-Ntot-K_w/10^(-B51)-Profile!C51*(10^(-B51)+2*K_HSO4)/(10^(-B51)+K_HSO4))&gt;0,1,-1)*7/2^1</f>
        <v/>
      </c>
      <c r="D51" s="9">
        <f>C51+IF((10^(-C51)+Atot*(H_NH3*(1+K_NH3*10^(-C51)/K_w))*RTL/(1+(H_NH3*(1+K_NH3*10^(-C51)/K_w))*RTL)*(K_NH3*10^(-C51)/K_w)/(1+K_NH3*10^(-C51)/K_w)-Profile!B51*(H_SO2*(1+Ka_S1/10^(-C51)+Ka_S1*Ka_S2/10^(-C51)^2))*RTL/(1+(H_SO2*(1+Ka_S1/10^(-C51)+Ka_S1*Ka_S2/10^(-C51)^2))*RTL)*(Ka_S1*10^(-C51)+2*Ka_S1*Ka_S2)/(10^(-C51)^2+Ka_S1*10^(-C51)+Ka_S1*Ka_S2)-Ntot-K_w/10^(-C51)-Profile!C51*(10^(-C51)+2*K_HSO4)/(10^(-C51)+K_HSO4))&gt;0,1,-1)*7/2^2</f>
        <v/>
      </c>
      <c r="E51" s="9">
        <f>D51+IF((10^(-D51)+Atot*(H_NH3*(1+K_NH3*10^(-D51)/K_w))*RTL/(1+(H_NH3*(1+K_NH3*10^(-D51)/K_w))*RTL)*(K_NH3*10^(-D51)/K_w)/(1+K_NH3*10^(-D51)/K_w)-Profile!B51*(H_SO2*(1+Ka_S1/10^(-D51)+Ka_S1*Ka_S2/10^(-D51)^2))*RTL/(1+(H_SO2*(1+Ka_S1/10^(-D51)+Ka_S1*Ka_S2/10^(-D51)^2))*RTL)*(Ka_S1*10^(-D51)+2*Ka_S1*Ka_S2)/(10^(-D51)^2+Ka_S1*10^(-D51)+Ka_S1*Ka_S2)-Ntot-K_w/10^(-D51)-Profile!C51*(10^(-D51)+2*K_HSO4)/(10^(-D51)+K_HSO4))&gt;0,1,-1)*7/2^3</f>
        <v/>
      </c>
      <c r="F51" s="9">
        <f>E51+IF((10^(-E51)+Atot*(H_NH3*(1+K_NH3*10^(-E51)/K_w))*RTL/(1+(H_NH3*(1+K_NH3*10^(-E51)/K_w))*RTL)*(K_NH3*10^(-E51)/K_w)/(1+K_NH3*10^(-E51)/K_w)-Profile!B51*(H_SO2*(1+Ka_S1/10^(-E51)+Ka_S1*Ka_S2/10^(-E51)^2))*RTL/(1+(H_SO2*(1+Ka_S1/10^(-E51)+Ka_S1*Ka_S2/10^(-E51)^2))*RTL)*(Ka_S1*10^(-E51)+2*Ka_S1*Ka_S2)/(10^(-E51)^2+Ka_S1*10^(-E51)+Ka_S1*Ka_S2)-Ntot-K_w/10^(-E51)-Profile!C51*(10^(-E51)+2*K_HSO4)/(10^(-E51)+K_HSO4))&gt;0,1,-1)*7/2^4</f>
        <v/>
      </c>
      <c r="G51" s="9">
        <f>F51+IF((10^(-F51)+Atot*(H_NH3*(1+K_NH3*10^(-F51)/K_w))*RTL/(1+(H_NH3*(1+K_NH3*10^(-F51)/K_w))*RTL)*(K_NH3*10^(-F51)/K_w)/(1+K_NH3*10^(-F51)/K_w)-Profile!B51*(H_SO2*(1+Ka_S1/10^(-F51)+Ka_S1*Ka_S2/10^(-F51)^2))*RTL/(1+(H_SO2*(1+Ka_S1/10^(-F51)+Ka_S1*Ka_S2/10^(-F51)^2))*RTL)*(Ka_S1*10^(-F51)+2*Ka_S1*Ka_S2)/(10^(-F51)^2+Ka_S1*10^(-F51)+Ka_S1*Ka_S2)-Ntot-K_w/10^(-F51)-Profile!C51*(10^(-F51)+2*K_HSO4)/(10^(-F51)+K_HSO4))&gt;0,1,-1)*7/2^5</f>
        <v/>
      </c>
      <c r="H51" s="9">
        <f>G51+IF((10^(-G51)+Atot*(H_NH3*(1+K_NH3*10^(-G51)/K_w))*RTL/(1+(H_NH3*(1+K_NH3*10^(-G51)/K_w))*RTL)*(K_NH3*10^(-G51)/K_w)/(1+K_NH3*10^(-G51)/K_w)-Profile!B51*(H_SO2*(1+Ka_S1/10^(-G51)+Ka_S1*Ka_S2/10^(-G51)^2))*RTL/(1+(H_SO2*(1+Ka_S1/10^(-G51)+Ka_S1*Ka_S2/10^(-G51)^2))*RTL)*(Ka_S1*10^(-G51)+2*Ka_S1*Ka_S2)/(10^(-G51)^2+Ka_S1*10^(-G51)+Ka_S1*Ka_S2)-Ntot-K_w/10^(-G51)-Profile!C51*(10^(-G51)+2*K_HSO4)/(10^(-G51)+K_HSO4))&gt;0,1,-1)*7/2^6</f>
        <v/>
      </c>
      <c r="I51" s="9">
        <f>H51+IF((10^(-H51)+Atot*(H_NH3*(1+K_NH3*10^(-H51)/K_w))*RTL/(1+(H_NH3*(1+K_NH3*10^(-H51)/K_w))*RTL)*(K_NH3*10^(-H51)/K_w)/(1+K_NH3*10^(-H51)/K_w)-Profile!B51*(H_SO2*(1+Ka_S1/10^(-H51)+Ka_S1*Ka_S2/10^(-H51)^2))*RTL/(1+(H_SO2*(1+Ka_S1/10^(-H51)+Ka_S1*Ka_S2/10^(-H51)^2))*RTL)*(Ka_S1*10^(-H51)+2*Ka_S1*Ka_S2)/(10^(-H51)^2+Ka_S1*10^(-H51)+Ka_S1*Ka_S2)-Ntot-K_w/10^(-H51)-Profile!C51*(10^(-H51)+2*K_HSO4)/(10^(-H51)+K_HSO4))&gt;0,1,-1)*7/2^7</f>
        <v/>
      </c>
      <c r="J51" s="9">
        <f>I51+IF((10^(-I51)+Atot*(H_NH3*(1+K_NH3*10^(-I51)/K_w))*RTL/(1+(H_NH3*(1+K_NH3*10^(-I51)/K_w))*RTL)*(K_NH3*10^(-I51)/K_w)/(1+K_NH3*10^(-I51)/K_w)-Profile!B51*(H_SO2*(1+Ka_S1/10^(-I51)+Ka_S1*Ka_S2/10^(-I51)^2))*RTL/(1+(H_SO2*(1+Ka_S1/10^(-I51)+Ka_S1*Ka_S2/10^(-I51)^2))*RTL)*(Ka_S1*10^(-I51)+2*Ka_S1*Ka_S2)/(10^(-I51)^2+Ka_S1*10^(-I51)+Ka_S1*Ka_S2)-Ntot-K_w/10^(-I51)-Profile!C51*(10^(-I51)+2*K_HSO4)/(10^(-I51)+K_HSO4))&gt;0,1,-1)*7/2^8</f>
        <v/>
      </c>
      <c r="K51" s="9">
        <f>J51+IF((10^(-J51)+Atot*(H_NH3*(1+K_NH3*10^(-J51)/K_w))*RTL/(1+(H_NH3*(1+K_NH3*10^(-J51)/K_w))*RTL)*(K_NH3*10^(-J51)/K_w)/(1+K_NH3*10^(-J51)/K_w)-Profile!B51*(H_SO2*(1+Ka_S1/10^(-J51)+Ka_S1*Ka_S2/10^(-J51)^2))*RTL/(1+(H_SO2*(1+Ka_S1/10^(-J51)+Ka_S1*Ka_S2/10^(-J51)^2))*RTL)*(Ka_S1*10^(-J51)+2*Ka_S1*Ka_S2)/(10^(-J51)^2+Ka_S1*10^(-J51)+Ka_S1*Ka_S2)-Ntot-K_w/10^(-J51)-Profile!C51*(10^(-J51)+2*K_HSO4)/(10^(-J51)+K_HSO4))&gt;0,1,-1)*7/2^9</f>
        <v/>
      </c>
      <c r="L51" s="9">
        <f>K51+IF((10^(-K51)+Atot*(H_NH3*(1+K_NH3*10^(-K51)/K_w))*RTL/(1+(H_NH3*(1+K_NH3*10^(-K51)/K_w))*RTL)*(K_NH3*10^(-K51)/K_w)/(1+K_NH3*10^(-K51)/K_w)-Profile!B51*(H_SO2*(1+Ka_S1/10^(-K51)+Ka_S1*Ka_S2/10^(-K51)^2))*RTL/(1+(H_SO2*(1+Ka_S1/10^(-K51)+Ka_S1*Ka_S2/10^(-K51)^2))*RTL)*(Ka_S1*10^(-K51)+2*Ka_S1*Ka_S2)/(10^(-K51)^2+Ka_S1*10^(-K51)+Ka_S1*Ka_S2)-Ntot-K_w/10^(-K51)-Profile!C51*(10^(-K51)+2*K_HSO4)/(10^(-K51)+K_HSO4))&gt;0,1,-1)*7/2^10</f>
        <v/>
      </c>
      <c r="M51" s="9">
        <f>L51+IF((10^(-L51)+Atot*(H_NH3*(1+K_NH3*10^(-L51)/K_w))*RTL/(1+(H_NH3*(1+K_NH3*10^(-L51)/K_w))*RTL)*(K_NH3*10^(-L51)/K_w)/(1+K_NH3*10^(-L51)/K_w)-Profile!B51*(H_SO2*(1+Ka_S1/10^(-L51)+Ka_S1*Ka_S2/10^(-L51)^2))*RTL/(1+(H_SO2*(1+Ka_S1/10^(-L51)+Ka_S1*Ka_S2/10^(-L51)^2))*RTL)*(Ka_S1*10^(-L51)+2*Ka_S1*Ka_S2)/(10^(-L51)^2+Ka_S1*10^(-L51)+Ka_S1*Ka_S2)-Ntot-K_w/10^(-L51)-Profile!C51*(10^(-L51)+2*K_HSO4)/(10^(-L51)+K_HSO4))&gt;0,1,-1)*7/2^11</f>
        <v/>
      </c>
      <c r="N51" s="9">
        <f>M51+IF((10^(-M51)+Atot*(H_NH3*(1+K_NH3*10^(-M51)/K_w))*RTL/(1+(H_NH3*(1+K_NH3*10^(-M51)/K_w))*RTL)*(K_NH3*10^(-M51)/K_w)/(1+K_NH3*10^(-M51)/K_w)-Profile!B51*(H_SO2*(1+Ka_S1/10^(-M51)+Ka_S1*Ka_S2/10^(-M51)^2))*RTL/(1+(H_SO2*(1+Ka_S1/10^(-M51)+Ka_S1*Ka_S2/10^(-M51)^2))*RTL)*(Ka_S1*10^(-M51)+2*Ka_S1*Ka_S2)/(10^(-M51)^2+Ka_S1*10^(-M51)+Ka_S1*Ka_S2)-Ntot-K_w/10^(-M51)-Profile!C51*(10^(-M51)+2*K_HSO4)/(10^(-M51)+K_HSO4))&gt;0,1,-1)*7/2^12</f>
        <v/>
      </c>
      <c r="O51" s="9">
        <f>N51+IF((10^(-N51)+Atot*(H_NH3*(1+K_NH3*10^(-N51)/K_w))*RTL/(1+(H_NH3*(1+K_NH3*10^(-N51)/K_w))*RTL)*(K_NH3*10^(-N51)/K_w)/(1+K_NH3*10^(-N51)/K_w)-Profile!B51*(H_SO2*(1+Ka_S1/10^(-N51)+Ka_S1*Ka_S2/10^(-N51)^2))*RTL/(1+(H_SO2*(1+Ka_S1/10^(-N51)+Ka_S1*Ka_S2/10^(-N51)^2))*RTL)*(Ka_S1*10^(-N51)+2*Ka_S1*Ka_S2)/(10^(-N51)^2+Ka_S1*10^(-N51)+Ka_S1*Ka_S2)-Ntot-K_w/10^(-N51)-Profile!C51*(10^(-N51)+2*K_HSO4)/(10^(-N51)+K_HSO4))&gt;0,1,-1)*7/2^13</f>
        <v/>
      </c>
      <c r="P51" s="9">
        <f>O51+IF((10^(-O51)+Atot*(H_NH3*(1+K_NH3*10^(-O51)/K_w))*RTL/(1+(H_NH3*(1+K_NH3*10^(-O51)/K_w))*RTL)*(K_NH3*10^(-O51)/K_w)/(1+K_NH3*10^(-O51)/K_w)-Profile!B51*(H_SO2*(1+Ka_S1/10^(-O51)+Ka_S1*Ka_S2/10^(-O51)^2))*RTL/(1+(H_SO2*(1+Ka_S1/10^(-O51)+Ka_S1*Ka_S2/10^(-O51)^2))*RTL)*(Ka_S1*10^(-O51)+2*Ka_S1*Ka_S2)/(10^(-O51)^2+Ka_S1*10^(-O51)+Ka_S1*Ka_S2)-Ntot-K_w/10^(-O51)-Profile!C51*(10^(-O51)+2*K_HSO4)/(10^(-O51)+K_HSO4))&gt;0,1,-1)*7/2^14</f>
        <v/>
      </c>
      <c r="Q51" s="9">
        <f>P51+IF((10^(-P51)+Atot*(H_NH3*(1+K_NH3*10^(-P51)/K_w))*RTL/(1+(H_NH3*(1+K_NH3*10^(-P51)/K_w))*RTL)*(K_NH3*10^(-P51)/K_w)/(1+K_NH3*10^(-P51)/K_w)-Profile!B51*(H_SO2*(1+Ka_S1/10^(-P51)+Ka_S1*Ka_S2/10^(-P51)^2))*RTL/(1+(H_SO2*(1+Ka_S1/10^(-P51)+Ka_S1*Ka_S2/10^(-P51)^2))*RTL)*(Ka_S1*10^(-P51)+2*Ka_S1*Ka_S2)/(10^(-P51)^2+Ka_S1*10^(-P51)+Ka_S1*Ka_S2)-Ntot-K_w/10^(-P51)-Profile!C51*(10^(-P51)+2*K_HSO4)/(10^(-P51)+K_HSO4))&gt;0,1,-1)*7/2^15</f>
        <v/>
      </c>
      <c r="R51" s="9">
        <f>Q51+IF((10^(-Q51)+Atot*(H_NH3*(1+K_NH3*10^(-Q51)/K_w))*RTL/(1+(H_NH3*(1+K_NH3*10^(-Q51)/K_w))*RTL)*(K_NH3*10^(-Q51)/K_w)/(1+K_NH3*10^(-Q51)/K_w)-Profile!B51*(H_SO2*(1+Ka_S1/10^(-Q51)+Ka_S1*Ka_S2/10^(-Q51)^2))*RTL/(1+(H_SO2*(1+Ka_S1/10^(-Q51)+Ka_S1*Ka_S2/10^(-Q51)^2))*RTL)*(Ka_S1*10^(-Q51)+2*Ka_S1*Ka_S2)/(10^(-Q51)^2+Ka_S1*10^(-Q51)+Ka_S1*Ka_S2)-Ntot-K_w/10^(-Q51)-Profile!C51*(10^(-Q51)+2*K_HSO4)/(10^(-Q51)+K_HSO4))&gt;0,1,-1)*7/2^16</f>
        <v/>
      </c>
      <c r="S51" s="9">
        <f>R51+IF((10^(-R51)+Atot*(H_NH3*(1+K_NH3*10^(-R51)/K_w))*RTL/(1+(H_NH3*(1+K_NH3*10^(-R51)/K_w))*RTL)*(K_NH3*10^(-R51)/K_w)/(1+K_NH3*10^(-R51)/K_w)-Profile!B51*(H_SO2*(1+Ka_S1/10^(-R51)+Ka_S1*Ka_S2/10^(-R51)^2))*RTL/(1+(H_SO2*(1+Ka_S1/10^(-R51)+Ka_S1*Ka_S2/10^(-R51)^2))*RTL)*(Ka_S1*10^(-R51)+2*Ka_S1*Ka_S2)/(10^(-R51)^2+Ka_S1*10^(-R51)+Ka_S1*Ka_S2)-Ntot-K_w/10^(-R51)-Profile!C51*(10^(-R51)+2*K_HSO4)/(10^(-R51)+K_HSO4))&gt;0,1,-1)*7/2^17</f>
        <v/>
      </c>
      <c r="T51" s="9">
        <f>S51+IF((10^(-S51)+Atot*(H_NH3*(1+K_NH3*10^(-S51)/K_w))*RTL/(1+(H_NH3*(1+K_NH3*10^(-S51)/K_w))*RTL)*(K_NH3*10^(-S51)/K_w)/(1+K_NH3*10^(-S51)/K_w)-Profile!B51*(H_SO2*(1+Ka_S1/10^(-S51)+Ka_S1*Ka_S2/10^(-S51)^2))*RTL/(1+(H_SO2*(1+Ka_S1/10^(-S51)+Ka_S1*Ka_S2/10^(-S51)^2))*RTL)*(Ka_S1*10^(-S51)+2*Ka_S1*Ka_S2)/(10^(-S51)^2+Ka_S1*10^(-S51)+Ka_S1*Ka_S2)-Ntot-K_w/10^(-S51)-Profile!C51*(10^(-S51)+2*K_HSO4)/(10^(-S51)+K_HSO4))&gt;0,1,-1)*7/2^18</f>
        <v/>
      </c>
      <c r="U51" s="9">
        <f>T51+IF((10^(-T51)+Atot*(H_NH3*(1+K_NH3*10^(-T51)/K_w))*RTL/(1+(H_NH3*(1+K_NH3*10^(-T51)/K_w))*RTL)*(K_NH3*10^(-T51)/K_w)/(1+K_NH3*10^(-T51)/K_w)-Profile!B51*(H_SO2*(1+Ka_S1/10^(-T51)+Ka_S1*Ka_S2/10^(-T51)^2))*RTL/(1+(H_SO2*(1+Ka_S1/10^(-T51)+Ka_S1*Ka_S2/10^(-T51)^2))*RTL)*(Ka_S1*10^(-T51)+2*Ka_S1*Ka_S2)/(10^(-T51)^2+Ka_S1*10^(-T51)+Ka_S1*Ka_S2)-Ntot-K_w/10^(-T51)-Profile!C51*(10^(-T51)+2*K_HSO4)/(10^(-T51)+K_HSO4))&gt;0,1,-1)*7/2^19</f>
        <v/>
      </c>
      <c r="V51" s="9">
        <f>U51+IF((10^(-U51)+Atot*(H_NH3*(1+K_NH3*10^(-U51)/K_w))*RTL/(1+(H_NH3*(1+K_NH3*10^(-U51)/K_w))*RTL)*(K_NH3*10^(-U51)/K_w)/(1+K_NH3*10^(-U51)/K_w)-Profile!B51*(H_SO2*(1+Ka_S1/10^(-U51)+Ka_S1*Ka_S2/10^(-U51)^2))*RTL/(1+(H_SO2*(1+Ka_S1/10^(-U51)+Ka_S1*Ka_S2/10^(-U51)^2))*RTL)*(Ka_S1*10^(-U51)+2*Ka_S1*Ka_S2)/(10^(-U51)^2+Ka_S1*10^(-U51)+Ka_S1*Ka_S2)-Ntot-K_w/10^(-U51)-Profile!C51*(10^(-U51)+2*K_HSO4)/(10^(-U51)+K_HSO4))&gt;0,1,-1)*7/2^20</f>
        <v/>
      </c>
      <c r="W51" s="9">
        <f>V51+IF((10^(-V51)+Atot*(H_NH3*(1+K_NH3*10^(-V51)/K_w))*RTL/(1+(H_NH3*(1+K_NH3*10^(-V51)/K_w))*RTL)*(K_NH3*10^(-V51)/K_w)/(1+K_NH3*10^(-V51)/K_w)-Profile!B51*(H_SO2*(1+Ka_S1/10^(-V51)+Ka_S1*Ka_S2/10^(-V51)^2))*RTL/(1+(H_SO2*(1+Ka_S1/10^(-V51)+Ka_S1*Ka_S2/10^(-V51)^2))*RTL)*(Ka_S1*10^(-V51)+2*Ka_S1*Ka_S2)/(10^(-V51)^2+Ka_S1*10^(-V51)+Ka_S1*Ka_S2)-Ntot-K_w/10^(-V51)-Profile!C51*(10^(-V51)+2*K_HSO4)/(10^(-V51)+K_HSO4))&gt;0,1,-1)*7/2^21</f>
        <v/>
      </c>
      <c r="X51" s="9">
        <f>W51+IF((10^(-W51)+Atot*(H_NH3*(1+K_NH3*10^(-W51)/K_w))*RTL/(1+(H_NH3*(1+K_NH3*10^(-W51)/K_w))*RTL)*(K_NH3*10^(-W51)/K_w)/(1+K_NH3*10^(-W51)/K_w)-Profile!B51*(H_SO2*(1+Ka_S1/10^(-W51)+Ka_S1*Ka_S2/10^(-W51)^2))*RTL/(1+(H_SO2*(1+Ka_S1/10^(-W51)+Ka_S1*Ka_S2/10^(-W51)^2))*RTL)*(Ka_S1*10^(-W51)+2*Ka_S1*Ka_S2)/(10^(-W51)^2+Ka_S1*10^(-W51)+Ka_S1*Ka_S2)-Ntot-K_w/10^(-W51)-Profile!C51*(10^(-W51)+2*K_HSO4)/(10^(-W51)+K_HSO4))&gt;0,1,-1)*7/2^22</f>
        <v/>
      </c>
      <c r="Y51" s="9">
        <f>X51+IF((10^(-X51)+Atot*(H_NH3*(1+K_NH3*10^(-X51)/K_w))*RTL/(1+(H_NH3*(1+K_NH3*10^(-X51)/K_w))*RTL)*(K_NH3*10^(-X51)/K_w)/(1+K_NH3*10^(-X51)/K_w)-Profile!B51*(H_SO2*(1+Ka_S1/10^(-X51)+Ka_S1*Ka_S2/10^(-X51)^2))*RTL/(1+(H_SO2*(1+Ka_S1/10^(-X51)+Ka_S1*Ka_S2/10^(-X51)^2))*RTL)*(Ka_S1*10^(-X51)+2*Ka_S1*Ka_S2)/(10^(-X51)^2+Ka_S1*10^(-X51)+Ka_S1*Ka_S2)-Ntot-K_w/10^(-X51)-Profile!C51*(10^(-X51)+2*K_HSO4)/(10^(-X51)+K_HSO4))&gt;0,1,-1)*7/2^23</f>
        <v/>
      </c>
      <c r="Z51" s="9">
        <f>Y51+IF((10^(-Y51)+Atot*(H_NH3*(1+K_NH3*10^(-Y51)/K_w))*RTL/(1+(H_NH3*(1+K_NH3*10^(-Y51)/K_w))*RTL)*(K_NH3*10^(-Y51)/K_w)/(1+K_NH3*10^(-Y51)/K_w)-Profile!B51*(H_SO2*(1+Ka_S1/10^(-Y51)+Ka_S1*Ka_S2/10^(-Y51)^2))*RTL/(1+(H_SO2*(1+Ka_S1/10^(-Y51)+Ka_S1*Ka_S2/10^(-Y51)^2))*RTL)*(Ka_S1*10^(-Y51)+2*Ka_S1*Ka_S2)/(10^(-Y51)^2+Ka_S1*10^(-Y51)+Ka_S1*Ka_S2)-Ntot-K_w/10^(-Y51)-Profile!C51*(10^(-Y51)+2*K_HSO4)/(10^(-Y51)+K_HSO4))&gt;0,1,-1)*7/2^24</f>
        <v/>
      </c>
      <c r="AA51" s="9">
        <f>Z51+IF((10^(-Z51)+Atot*(H_NH3*(1+K_NH3*10^(-Z51)/K_w))*RTL/(1+(H_NH3*(1+K_NH3*10^(-Z51)/K_w))*RTL)*(K_NH3*10^(-Z51)/K_w)/(1+K_NH3*10^(-Z51)/K_w)-Profile!B51*(H_SO2*(1+Ka_S1/10^(-Z51)+Ka_S1*Ka_S2/10^(-Z51)^2))*RTL/(1+(H_SO2*(1+Ka_S1/10^(-Z51)+Ka_S1*Ka_S2/10^(-Z51)^2))*RTL)*(Ka_S1*10^(-Z51)+2*Ka_S1*Ka_S2)/(10^(-Z51)^2+Ka_S1*10^(-Z51)+Ka_S1*Ka_S2)-Ntot-K_w/10^(-Z51)-Profile!C51*(10^(-Z51)+2*K_HSO4)/(10^(-Z51)+K_HSO4))&gt;0,1,-1)*7/2^25</f>
        <v/>
      </c>
      <c r="AB51" s="9">
        <f>AA51+IF((10^(-AA51)+Atot*(H_NH3*(1+K_NH3*10^(-AA51)/K_w))*RTL/(1+(H_NH3*(1+K_NH3*10^(-AA51)/K_w))*RTL)*(K_NH3*10^(-AA51)/K_w)/(1+K_NH3*10^(-AA51)/K_w)-Profile!B51*(H_SO2*(1+Ka_S1/10^(-AA51)+Ka_S1*Ka_S2/10^(-AA51)^2))*RTL/(1+(H_SO2*(1+Ka_S1/10^(-AA51)+Ka_S1*Ka_S2/10^(-AA51)^2))*RTL)*(Ka_S1*10^(-AA51)+2*Ka_S1*Ka_S2)/(10^(-AA51)^2+Ka_S1*10^(-AA51)+Ka_S1*Ka_S2)-Ntot-K_w/10^(-AA51)-Profile!C51*(10^(-AA51)+2*K_HSO4)/(10^(-AA51)+K_HSO4))&gt;0,1,-1)*7/2^26</f>
        <v/>
      </c>
      <c r="AC51" s="9">
        <f>AB51+IF((10^(-AB51)+Atot*(H_NH3*(1+K_NH3*10^(-AB51)/K_w))*RTL/(1+(H_NH3*(1+K_NH3*10^(-AB51)/K_w))*RTL)*(K_NH3*10^(-AB51)/K_w)/(1+K_NH3*10^(-AB51)/K_w)-Profile!B51*(H_SO2*(1+Ka_S1/10^(-AB51)+Ka_S1*Ka_S2/10^(-AB51)^2))*RTL/(1+(H_SO2*(1+Ka_S1/10^(-AB51)+Ka_S1*Ka_S2/10^(-AB51)^2))*RTL)*(Ka_S1*10^(-AB51)+2*Ka_S1*Ka_S2)/(10^(-AB51)^2+Ka_S1*10^(-AB51)+Ka_S1*Ka_S2)-Ntot-K_w/10^(-AB51)-Profile!C51*(10^(-AB51)+2*K_HSO4)/(10^(-AB51)+K_HSO4))&gt;0,1,-1)*7/2^27</f>
        <v/>
      </c>
      <c r="AD51" s="9">
        <f>AC51+IF((10^(-AC51)+Atot*(H_NH3*(1+K_NH3*10^(-AC51)/K_w))*RTL/(1+(H_NH3*(1+K_NH3*10^(-AC51)/K_w))*RTL)*(K_NH3*10^(-AC51)/K_w)/(1+K_NH3*10^(-AC51)/K_w)-Profile!B51*(H_SO2*(1+Ka_S1/10^(-AC51)+Ka_S1*Ka_S2/10^(-AC51)^2))*RTL/(1+(H_SO2*(1+Ka_S1/10^(-AC51)+Ka_S1*Ka_S2/10^(-AC51)^2))*RTL)*(Ka_S1*10^(-AC51)+2*Ka_S1*Ka_S2)/(10^(-AC51)^2+Ka_S1*10^(-AC51)+Ka_S1*Ka_S2)-Ntot-K_w/10^(-AC51)-Profile!C51*(10^(-AC51)+2*K_HSO4)/(10^(-AC51)+K_HSO4))&gt;0,1,-1)*7/2^28</f>
        <v/>
      </c>
      <c r="AE51" s="9">
        <f>AD51+IF((10^(-AD51)+Atot*(H_NH3*(1+K_NH3*10^(-AD51)/K_w))*RTL/(1+(H_NH3*(1+K_NH3*10^(-AD51)/K_w))*RTL)*(K_NH3*10^(-AD51)/K_w)/(1+K_NH3*10^(-AD51)/K_w)-Profile!B51*(H_SO2*(1+Ka_S1/10^(-AD51)+Ka_S1*Ka_S2/10^(-AD51)^2))*RTL/(1+(H_SO2*(1+Ka_S1/10^(-AD51)+Ka_S1*Ka_S2/10^(-AD51)^2))*RTL)*(Ka_S1*10^(-AD51)+2*Ka_S1*Ka_S2)/(10^(-AD51)^2+Ka_S1*10^(-AD51)+Ka_S1*Ka_S2)-Ntot-K_w/10^(-AD51)-Profile!C51*(10^(-AD51)+2*K_HSO4)/(10^(-AD51)+K_HSO4))&gt;0,1,-1)*7/2^29</f>
        <v/>
      </c>
      <c r="AF51" s="9">
        <f>AE51+IF((10^(-AE51)+Atot*(H_NH3*(1+K_NH3*10^(-AE51)/K_w))*RTL/(1+(H_NH3*(1+K_NH3*10^(-AE51)/K_w))*RTL)*(K_NH3*10^(-AE51)/K_w)/(1+K_NH3*10^(-AE51)/K_w)-Profile!B51*(H_SO2*(1+Ka_S1/10^(-AE51)+Ka_S1*Ka_S2/10^(-AE51)^2))*RTL/(1+(H_SO2*(1+Ka_S1/10^(-AE51)+Ka_S1*Ka_S2/10^(-AE51)^2))*RTL)*(Ka_S1*10^(-AE51)+2*Ka_S1*Ka_S2)/(10^(-AE51)^2+Ka_S1*10^(-AE51)+Ka_S1*Ka_S2)-Ntot-K_w/10^(-AE51)-Profile!C51*(10^(-AE51)+2*K_HSO4)/(10^(-AE51)+K_HSO4))&gt;0,1,-1)*7/2^30</f>
        <v/>
      </c>
      <c r="AG51" s="9">
        <f>AF51+IF((10^(-AF51)+Atot*(H_NH3*(1+K_NH3*10^(-AF51)/K_w))*RTL/(1+(H_NH3*(1+K_NH3*10^(-AF51)/K_w))*RTL)*(K_NH3*10^(-AF51)/K_w)/(1+K_NH3*10^(-AF51)/K_w)-Profile!B51*(H_SO2*(1+Ka_S1/10^(-AF51)+Ka_S1*Ka_S2/10^(-AF51)^2))*RTL/(1+(H_SO2*(1+Ka_S1/10^(-AF51)+Ka_S1*Ka_S2/10^(-AF51)^2))*RTL)*(Ka_S1*10^(-AF51)+2*Ka_S1*Ka_S2)/(10^(-AF51)^2+Ka_S1*10^(-AF51)+Ka_S1*Ka_S2)-Ntot-K_w/10^(-AF51)-Profile!C51*(10^(-AF51)+2*K_HSO4)/(10^(-AF51)+K_HSO4))&gt;0,1,-1)*7/2^31</f>
        <v/>
      </c>
      <c r="AH51" s="9">
        <f>AG51+IF((10^(-AG51)+Atot*(H_NH3*(1+K_NH3*10^(-AG51)/K_w))*RTL/(1+(H_NH3*(1+K_NH3*10^(-AG51)/K_w))*RTL)*(K_NH3*10^(-AG51)/K_w)/(1+K_NH3*10^(-AG51)/K_w)-Profile!B51*(H_SO2*(1+Ka_S1/10^(-AG51)+Ka_S1*Ka_S2/10^(-AG51)^2))*RTL/(1+(H_SO2*(1+Ka_S1/10^(-AG51)+Ka_S1*Ka_S2/10^(-AG51)^2))*RTL)*(Ka_S1*10^(-AG51)+2*Ka_S1*Ka_S2)/(10^(-AG51)^2+Ka_S1*10^(-AG51)+Ka_S1*Ka_S2)-Ntot-K_w/10^(-AG51)-Profile!C51*(10^(-AG51)+2*K_HSO4)/(10^(-AG51)+K_HSO4))&gt;0,1,-1)*7/2^32</f>
        <v/>
      </c>
      <c r="AI51" s="9">
        <f>AH51+IF((10^(-AH51)+Atot*(H_NH3*(1+K_NH3*10^(-AH51)/K_w))*RTL/(1+(H_NH3*(1+K_NH3*10^(-AH51)/K_w))*RTL)*(K_NH3*10^(-AH51)/K_w)/(1+K_NH3*10^(-AH51)/K_w)-Profile!B51*(H_SO2*(1+Ka_S1/10^(-AH51)+Ka_S1*Ka_S2/10^(-AH51)^2))*RTL/(1+(H_SO2*(1+Ka_S1/10^(-AH51)+Ka_S1*Ka_S2/10^(-AH51)^2))*RTL)*(Ka_S1*10^(-AH51)+2*Ka_S1*Ka_S2)/(10^(-AH51)^2+Ka_S1*10^(-AH51)+Ka_S1*Ka_S2)-Ntot-K_w/10^(-AH51)-Profile!C51*(10^(-AH51)+2*K_HSO4)/(10^(-AH51)+K_HSO4))&gt;0,1,-1)*7/2^33</f>
        <v/>
      </c>
      <c r="AJ51" s="9">
        <f>AI51+IF((10^(-AI51)+Atot*(H_NH3*(1+K_NH3*10^(-AI51)/K_w))*RTL/(1+(H_NH3*(1+K_NH3*10^(-AI51)/K_w))*RTL)*(K_NH3*10^(-AI51)/K_w)/(1+K_NH3*10^(-AI51)/K_w)-Profile!B51*(H_SO2*(1+Ka_S1/10^(-AI51)+Ka_S1*Ka_S2/10^(-AI51)^2))*RTL/(1+(H_SO2*(1+Ka_S1/10^(-AI51)+Ka_S1*Ka_S2/10^(-AI51)^2))*RTL)*(Ka_S1*10^(-AI51)+2*Ka_S1*Ka_S2)/(10^(-AI51)^2+Ka_S1*10^(-AI51)+Ka_S1*Ka_S2)-Ntot-K_w/10^(-AI51)-Profile!C51*(10^(-AI51)+2*K_HSO4)/(10^(-AI51)+K_HSO4))&gt;0,1,-1)*7/2^34</f>
        <v/>
      </c>
      <c r="AK51" s="9">
        <f>AJ51+IF((10^(-AJ51)+Atot*(H_NH3*(1+K_NH3*10^(-AJ51)/K_w))*RTL/(1+(H_NH3*(1+K_NH3*10^(-AJ51)/K_w))*RTL)*(K_NH3*10^(-AJ51)/K_w)/(1+K_NH3*10^(-AJ51)/K_w)-Profile!B51*(H_SO2*(1+Ka_S1/10^(-AJ51)+Ka_S1*Ka_S2/10^(-AJ51)^2))*RTL/(1+(H_SO2*(1+Ka_S1/10^(-AJ51)+Ka_S1*Ka_S2/10^(-AJ51)^2))*RTL)*(Ka_S1*10^(-AJ51)+2*Ka_S1*Ka_S2)/(10^(-AJ51)^2+Ka_S1*10^(-AJ51)+Ka_S1*Ka_S2)-Ntot-K_w/10^(-AJ51)-Profile!C51*(10^(-AJ51)+2*K_HSO4)/(10^(-AJ51)+K_HSO4))&gt;0,1,-1)*7/2^35</f>
        <v/>
      </c>
      <c r="AL51" s="9">
        <f>AK51+IF((10^(-AK51)+Atot*(H_NH3*(1+K_NH3*10^(-AK51)/K_w))*RTL/(1+(H_NH3*(1+K_NH3*10^(-AK51)/K_w))*RTL)*(K_NH3*10^(-AK51)/K_w)/(1+K_NH3*10^(-AK51)/K_w)-Profile!B51*(H_SO2*(1+Ka_S1/10^(-AK51)+Ka_S1*Ka_S2/10^(-AK51)^2))*RTL/(1+(H_SO2*(1+Ka_S1/10^(-AK51)+Ka_S1*Ka_S2/10^(-AK51)^2))*RTL)*(Ka_S1*10^(-AK51)+2*Ka_S1*Ka_S2)/(10^(-AK51)^2+Ka_S1*10^(-AK51)+Ka_S1*Ka_S2)-Ntot-K_w/10^(-AK51)-Profile!C51*(10^(-AK51)+2*K_HSO4)/(10^(-AK51)+K_HSO4))&gt;0,1,-1)*7/2^36</f>
        <v/>
      </c>
    </row>
    <row r="52">
      <c r="A52">
        <f>Profile!A52</f>
        <v/>
      </c>
      <c r="B52" t="n">
        <v>7</v>
      </c>
      <c r="C52" s="9">
        <f>B52+IF((10^(-B52)+Atot*(H_NH3*(1+K_NH3*10^(-B52)/K_w))*RTL/(1+(H_NH3*(1+K_NH3*10^(-B52)/K_w))*RTL)*(K_NH3*10^(-B52)/K_w)/(1+K_NH3*10^(-B52)/K_w)-Profile!B52*(H_SO2*(1+Ka_S1/10^(-B52)+Ka_S1*Ka_S2/10^(-B52)^2))*RTL/(1+(H_SO2*(1+Ka_S1/10^(-B52)+Ka_S1*Ka_S2/10^(-B52)^2))*RTL)*(Ka_S1*10^(-B52)+2*Ka_S1*Ka_S2)/(10^(-B52)^2+Ka_S1*10^(-B52)+Ka_S1*Ka_S2)-Ntot-K_w/10^(-B52)-Profile!C52*(10^(-B52)+2*K_HSO4)/(10^(-B52)+K_HSO4))&gt;0,1,-1)*7/2^1</f>
        <v/>
      </c>
      <c r="D52" s="9">
        <f>C52+IF((10^(-C52)+Atot*(H_NH3*(1+K_NH3*10^(-C52)/K_w))*RTL/(1+(H_NH3*(1+K_NH3*10^(-C52)/K_w))*RTL)*(K_NH3*10^(-C52)/K_w)/(1+K_NH3*10^(-C52)/K_w)-Profile!B52*(H_SO2*(1+Ka_S1/10^(-C52)+Ka_S1*Ka_S2/10^(-C52)^2))*RTL/(1+(H_SO2*(1+Ka_S1/10^(-C52)+Ka_S1*Ka_S2/10^(-C52)^2))*RTL)*(Ka_S1*10^(-C52)+2*Ka_S1*Ka_S2)/(10^(-C52)^2+Ka_S1*10^(-C52)+Ka_S1*Ka_S2)-Ntot-K_w/10^(-C52)-Profile!C52*(10^(-C52)+2*K_HSO4)/(10^(-C52)+K_HSO4))&gt;0,1,-1)*7/2^2</f>
        <v/>
      </c>
      <c r="E52" s="9">
        <f>D52+IF((10^(-D52)+Atot*(H_NH3*(1+K_NH3*10^(-D52)/K_w))*RTL/(1+(H_NH3*(1+K_NH3*10^(-D52)/K_w))*RTL)*(K_NH3*10^(-D52)/K_w)/(1+K_NH3*10^(-D52)/K_w)-Profile!B52*(H_SO2*(1+Ka_S1/10^(-D52)+Ka_S1*Ka_S2/10^(-D52)^2))*RTL/(1+(H_SO2*(1+Ka_S1/10^(-D52)+Ka_S1*Ka_S2/10^(-D52)^2))*RTL)*(Ka_S1*10^(-D52)+2*Ka_S1*Ka_S2)/(10^(-D52)^2+Ka_S1*10^(-D52)+Ka_S1*Ka_S2)-Ntot-K_w/10^(-D52)-Profile!C52*(10^(-D52)+2*K_HSO4)/(10^(-D52)+K_HSO4))&gt;0,1,-1)*7/2^3</f>
        <v/>
      </c>
      <c r="F52" s="9">
        <f>E52+IF((10^(-E52)+Atot*(H_NH3*(1+K_NH3*10^(-E52)/K_w))*RTL/(1+(H_NH3*(1+K_NH3*10^(-E52)/K_w))*RTL)*(K_NH3*10^(-E52)/K_w)/(1+K_NH3*10^(-E52)/K_w)-Profile!B52*(H_SO2*(1+Ka_S1/10^(-E52)+Ka_S1*Ka_S2/10^(-E52)^2))*RTL/(1+(H_SO2*(1+Ka_S1/10^(-E52)+Ka_S1*Ka_S2/10^(-E52)^2))*RTL)*(Ka_S1*10^(-E52)+2*Ka_S1*Ka_S2)/(10^(-E52)^2+Ka_S1*10^(-E52)+Ka_S1*Ka_S2)-Ntot-K_w/10^(-E52)-Profile!C52*(10^(-E52)+2*K_HSO4)/(10^(-E52)+K_HSO4))&gt;0,1,-1)*7/2^4</f>
        <v/>
      </c>
      <c r="G52" s="9">
        <f>F52+IF((10^(-F52)+Atot*(H_NH3*(1+K_NH3*10^(-F52)/K_w))*RTL/(1+(H_NH3*(1+K_NH3*10^(-F52)/K_w))*RTL)*(K_NH3*10^(-F52)/K_w)/(1+K_NH3*10^(-F52)/K_w)-Profile!B52*(H_SO2*(1+Ka_S1/10^(-F52)+Ka_S1*Ka_S2/10^(-F52)^2))*RTL/(1+(H_SO2*(1+Ka_S1/10^(-F52)+Ka_S1*Ka_S2/10^(-F52)^2))*RTL)*(Ka_S1*10^(-F52)+2*Ka_S1*Ka_S2)/(10^(-F52)^2+Ka_S1*10^(-F52)+Ka_S1*Ka_S2)-Ntot-K_w/10^(-F52)-Profile!C52*(10^(-F52)+2*K_HSO4)/(10^(-F52)+K_HSO4))&gt;0,1,-1)*7/2^5</f>
        <v/>
      </c>
      <c r="H52" s="9">
        <f>G52+IF((10^(-G52)+Atot*(H_NH3*(1+K_NH3*10^(-G52)/K_w))*RTL/(1+(H_NH3*(1+K_NH3*10^(-G52)/K_w))*RTL)*(K_NH3*10^(-G52)/K_w)/(1+K_NH3*10^(-G52)/K_w)-Profile!B52*(H_SO2*(1+Ka_S1/10^(-G52)+Ka_S1*Ka_S2/10^(-G52)^2))*RTL/(1+(H_SO2*(1+Ka_S1/10^(-G52)+Ka_S1*Ka_S2/10^(-G52)^2))*RTL)*(Ka_S1*10^(-G52)+2*Ka_S1*Ka_S2)/(10^(-G52)^2+Ka_S1*10^(-G52)+Ka_S1*Ka_S2)-Ntot-K_w/10^(-G52)-Profile!C52*(10^(-G52)+2*K_HSO4)/(10^(-G52)+K_HSO4))&gt;0,1,-1)*7/2^6</f>
        <v/>
      </c>
      <c r="I52" s="9">
        <f>H52+IF((10^(-H52)+Atot*(H_NH3*(1+K_NH3*10^(-H52)/K_w))*RTL/(1+(H_NH3*(1+K_NH3*10^(-H52)/K_w))*RTL)*(K_NH3*10^(-H52)/K_w)/(1+K_NH3*10^(-H52)/K_w)-Profile!B52*(H_SO2*(1+Ka_S1/10^(-H52)+Ka_S1*Ka_S2/10^(-H52)^2))*RTL/(1+(H_SO2*(1+Ka_S1/10^(-H52)+Ka_S1*Ka_S2/10^(-H52)^2))*RTL)*(Ka_S1*10^(-H52)+2*Ka_S1*Ka_S2)/(10^(-H52)^2+Ka_S1*10^(-H52)+Ka_S1*Ka_S2)-Ntot-K_w/10^(-H52)-Profile!C52*(10^(-H52)+2*K_HSO4)/(10^(-H52)+K_HSO4))&gt;0,1,-1)*7/2^7</f>
        <v/>
      </c>
      <c r="J52" s="9">
        <f>I52+IF((10^(-I52)+Atot*(H_NH3*(1+K_NH3*10^(-I52)/K_w))*RTL/(1+(H_NH3*(1+K_NH3*10^(-I52)/K_w))*RTL)*(K_NH3*10^(-I52)/K_w)/(1+K_NH3*10^(-I52)/K_w)-Profile!B52*(H_SO2*(1+Ka_S1/10^(-I52)+Ka_S1*Ka_S2/10^(-I52)^2))*RTL/(1+(H_SO2*(1+Ka_S1/10^(-I52)+Ka_S1*Ka_S2/10^(-I52)^2))*RTL)*(Ka_S1*10^(-I52)+2*Ka_S1*Ka_S2)/(10^(-I52)^2+Ka_S1*10^(-I52)+Ka_S1*Ka_S2)-Ntot-K_w/10^(-I52)-Profile!C52*(10^(-I52)+2*K_HSO4)/(10^(-I52)+K_HSO4))&gt;0,1,-1)*7/2^8</f>
        <v/>
      </c>
      <c r="K52" s="9">
        <f>J52+IF((10^(-J52)+Atot*(H_NH3*(1+K_NH3*10^(-J52)/K_w))*RTL/(1+(H_NH3*(1+K_NH3*10^(-J52)/K_w))*RTL)*(K_NH3*10^(-J52)/K_w)/(1+K_NH3*10^(-J52)/K_w)-Profile!B52*(H_SO2*(1+Ka_S1/10^(-J52)+Ka_S1*Ka_S2/10^(-J52)^2))*RTL/(1+(H_SO2*(1+Ka_S1/10^(-J52)+Ka_S1*Ka_S2/10^(-J52)^2))*RTL)*(Ka_S1*10^(-J52)+2*Ka_S1*Ka_S2)/(10^(-J52)^2+Ka_S1*10^(-J52)+Ka_S1*Ka_S2)-Ntot-K_w/10^(-J52)-Profile!C52*(10^(-J52)+2*K_HSO4)/(10^(-J52)+K_HSO4))&gt;0,1,-1)*7/2^9</f>
        <v/>
      </c>
      <c r="L52" s="9">
        <f>K52+IF((10^(-K52)+Atot*(H_NH3*(1+K_NH3*10^(-K52)/K_w))*RTL/(1+(H_NH3*(1+K_NH3*10^(-K52)/K_w))*RTL)*(K_NH3*10^(-K52)/K_w)/(1+K_NH3*10^(-K52)/K_w)-Profile!B52*(H_SO2*(1+Ka_S1/10^(-K52)+Ka_S1*Ka_S2/10^(-K52)^2))*RTL/(1+(H_SO2*(1+Ka_S1/10^(-K52)+Ka_S1*Ka_S2/10^(-K52)^2))*RTL)*(Ka_S1*10^(-K52)+2*Ka_S1*Ka_S2)/(10^(-K52)^2+Ka_S1*10^(-K52)+Ka_S1*Ka_S2)-Ntot-K_w/10^(-K52)-Profile!C52*(10^(-K52)+2*K_HSO4)/(10^(-K52)+K_HSO4))&gt;0,1,-1)*7/2^10</f>
        <v/>
      </c>
      <c r="M52" s="9">
        <f>L52+IF((10^(-L52)+Atot*(H_NH3*(1+K_NH3*10^(-L52)/K_w))*RTL/(1+(H_NH3*(1+K_NH3*10^(-L52)/K_w))*RTL)*(K_NH3*10^(-L52)/K_w)/(1+K_NH3*10^(-L52)/K_w)-Profile!B52*(H_SO2*(1+Ka_S1/10^(-L52)+Ka_S1*Ka_S2/10^(-L52)^2))*RTL/(1+(H_SO2*(1+Ka_S1/10^(-L52)+Ka_S1*Ka_S2/10^(-L52)^2))*RTL)*(Ka_S1*10^(-L52)+2*Ka_S1*Ka_S2)/(10^(-L52)^2+Ka_S1*10^(-L52)+Ka_S1*Ka_S2)-Ntot-K_w/10^(-L52)-Profile!C52*(10^(-L52)+2*K_HSO4)/(10^(-L52)+K_HSO4))&gt;0,1,-1)*7/2^11</f>
        <v/>
      </c>
      <c r="N52" s="9">
        <f>M52+IF((10^(-M52)+Atot*(H_NH3*(1+K_NH3*10^(-M52)/K_w))*RTL/(1+(H_NH3*(1+K_NH3*10^(-M52)/K_w))*RTL)*(K_NH3*10^(-M52)/K_w)/(1+K_NH3*10^(-M52)/K_w)-Profile!B52*(H_SO2*(1+Ka_S1/10^(-M52)+Ka_S1*Ka_S2/10^(-M52)^2))*RTL/(1+(H_SO2*(1+Ka_S1/10^(-M52)+Ka_S1*Ka_S2/10^(-M52)^2))*RTL)*(Ka_S1*10^(-M52)+2*Ka_S1*Ka_S2)/(10^(-M52)^2+Ka_S1*10^(-M52)+Ka_S1*Ka_S2)-Ntot-K_w/10^(-M52)-Profile!C52*(10^(-M52)+2*K_HSO4)/(10^(-M52)+K_HSO4))&gt;0,1,-1)*7/2^12</f>
        <v/>
      </c>
      <c r="O52" s="9">
        <f>N52+IF((10^(-N52)+Atot*(H_NH3*(1+K_NH3*10^(-N52)/K_w))*RTL/(1+(H_NH3*(1+K_NH3*10^(-N52)/K_w))*RTL)*(K_NH3*10^(-N52)/K_w)/(1+K_NH3*10^(-N52)/K_w)-Profile!B52*(H_SO2*(1+Ka_S1/10^(-N52)+Ka_S1*Ka_S2/10^(-N52)^2))*RTL/(1+(H_SO2*(1+Ka_S1/10^(-N52)+Ka_S1*Ka_S2/10^(-N52)^2))*RTL)*(Ka_S1*10^(-N52)+2*Ka_S1*Ka_S2)/(10^(-N52)^2+Ka_S1*10^(-N52)+Ka_S1*Ka_S2)-Ntot-K_w/10^(-N52)-Profile!C52*(10^(-N52)+2*K_HSO4)/(10^(-N52)+K_HSO4))&gt;0,1,-1)*7/2^13</f>
        <v/>
      </c>
      <c r="P52" s="9">
        <f>O52+IF((10^(-O52)+Atot*(H_NH3*(1+K_NH3*10^(-O52)/K_w))*RTL/(1+(H_NH3*(1+K_NH3*10^(-O52)/K_w))*RTL)*(K_NH3*10^(-O52)/K_w)/(1+K_NH3*10^(-O52)/K_w)-Profile!B52*(H_SO2*(1+Ka_S1/10^(-O52)+Ka_S1*Ka_S2/10^(-O52)^2))*RTL/(1+(H_SO2*(1+Ka_S1/10^(-O52)+Ka_S1*Ka_S2/10^(-O52)^2))*RTL)*(Ka_S1*10^(-O52)+2*Ka_S1*Ka_S2)/(10^(-O52)^2+Ka_S1*10^(-O52)+Ka_S1*Ka_S2)-Ntot-K_w/10^(-O52)-Profile!C52*(10^(-O52)+2*K_HSO4)/(10^(-O52)+K_HSO4))&gt;0,1,-1)*7/2^14</f>
        <v/>
      </c>
      <c r="Q52" s="9">
        <f>P52+IF((10^(-P52)+Atot*(H_NH3*(1+K_NH3*10^(-P52)/K_w))*RTL/(1+(H_NH3*(1+K_NH3*10^(-P52)/K_w))*RTL)*(K_NH3*10^(-P52)/K_w)/(1+K_NH3*10^(-P52)/K_w)-Profile!B52*(H_SO2*(1+Ka_S1/10^(-P52)+Ka_S1*Ka_S2/10^(-P52)^2))*RTL/(1+(H_SO2*(1+Ka_S1/10^(-P52)+Ka_S1*Ka_S2/10^(-P52)^2))*RTL)*(Ka_S1*10^(-P52)+2*Ka_S1*Ka_S2)/(10^(-P52)^2+Ka_S1*10^(-P52)+Ka_S1*Ka_S2)-Ntot-K_w/10^(-P52)-Profile!C52*(10^(-P52)+2*K_HSO4)/(10^(-P52)+K_HSO4))&gt;0,1,-1)*7/2^15</f>
        <v/>
      </c>
      <c r="R52" s="9">
        <f>Q52+IF((10^(-Q52)+Atot*(H_NH3*(1+K_NH3*10^(-Q52)/K_w))*RTL/(1+(H_NH3*(1+K_NH3*10^(-Q52)/K_w))*RTL)*(K_NH3*10^(-Q52)/K_w)/(1+K_NH3*10^(-Q52)/K_w)-Profile!B52*(H_SO2*(1+Ka_S1/10^(-Q52)+Ka_S1*Ka_S2/10^(-Q52)^2))*RTL/(1+(H_SO2*(1+Ka_S1/10^(-Q52)+Ka_S1*Ka_S2/10^(-Q52)^2))*RTL)*(Ka_S1*10^(-Q52)+2*Ka_S1*Ka_S2)/(10^(-Q52)^2+Ka_S1*10^(-Q52)+Ka_S1*Ka_S2)-Ntot-K_w/10^(-Q52)-Profile!C52*(10^(-Q52)+2*K_HSO4)/(10^(-Q52)+K_HSO4))&gt;0,1,-1)*7/2^16</f>
        <v/>
      </c>
      <c r="S52" s="9">
        <f>R52+IF((10^(-R52)+Atot*(H_NH3*(1+K_NH3*10^(-R52)/K_w))*RTL/(1+(H_NH3*(1+K_NH3*10^(-R52)/K_w))*RTL)*(K_NH3*10^(-R52)/K_w)/(1+K_NH3*10^(-R52)/K_w)-Profile!B52*(H_SO2*(1+Ka_S1/10^(-R52)+Ka_S1*Ka_S2/10^(-R52)^2))*RTL/(1+(H_SO2*(1+Ka_S1/10^(-R52)+Ka_S1*Ka_S2/10^(-R52)^2))*RTL)*(Ka_S1*10^(-R52)+2*Ka_S1*Ka_S2)/(10^(-R52)^2+Ka_S1*10^(-R52)+Ka_S1*Ka_S2)-Ntot-K_w/10^(-R52)-Profile!C52*(10^(-R52)+2*K_HSO4)/(10^(-R52)+K_HSO4))&gt;0,1,-1)*7/2^17</f>
        <v/>
      </c>
      <c r="T52" s="9">
        <f>S52+IF((10^(-S52)+Atot*(H_NH3*(1+K_NH3*10^(-S52)/K_w))*RTL/(1+(H_NH3*(1+K_NH3*10^(-S52)/K_w))*RTL)*(K_NH3*10^(-S52)/K_w)/(1+K_NH3*10^(-S52)/K_w)-Profile!B52*(H_SO2*(1+Ka_S1/10^(-S52)+Ka_S1*Ka_S2/10^(-S52)^2))*RTL/(1+(H_SO2*(1+Ka_S1/10^(-S52)+Ka_S1*Ka_S2/10^(-S52)^2))*RTL)*(Ka_S1*10^(-S52)+2*Ka_S1*Ka_S2)/(10^(-S52)^2+Ka_S1*10^(-S52)+Ka_S1*Ka_S2)-Ntot-K_w/10^(-S52)-Profile!C52*(10^(-S52)+2*K_HSO4)/(10^(-S52)+K_HSO4))&gt;0,1,-1)*7/2^18</f>
        <v/>
      </c>
      <c r="U52" s="9">
        <f>T52+IF((10^(-T52)+Atot*(H_NH3*(1+K_NH3*10^(-T52)/K_w))*RTL/(1+(H_NH3*(1+K_NH3*10^(-T52)/K_w))*RTL)*(K_NH3*10^(-T52)/K_w)/(1+K_NH3*10^(-T52)/K_w)-Profile!B52*(H_SO2*(1+Ka_S1/10^(-T52)+Ka_S1*Ka_S2/10^(-T52)^2))*RTL/(1+(H_SO2*(1+Ka_S1/10^(-T52)+Ka_S1*Ka_S2/10^(-T52)^2))*RTL)*(Ka_S1*10^(-T52)+2*Ka_S1*Ka_S2)/(10^(-T52)^2+Ka_S1*10^(-T52)+Ka_S1*Ka_S2)-Ntot-K_w/10^(-T52)-Profile!C52*(10^(-T52)+2*K_HSO4)/(10^(-T52)+K_HSO4))&gt;0,1,-1)*7/2^19</f>
        <v/>
      </c>
      <c r="V52" s="9">
        <f>U52+IF((10^(-U52)+Atot*(H_NH3*(1+K_NH3*10^(-U52)/K_w))*RTL/(1+(H_NH3*(1+K_NH3*10^(-U52)/K_w))*RTL)*(K_NH3*10^(-U52)/K_w)/(1+K_NH3*10^(-U52)/K_w)-Profile!B52*(H_SO2*(1+Ka_S1/10^(-U52)+Ka_S1*Ka_S2/10^(-U52)^2))*RTL/(1+(H_SO2*(1+Ka_S1/10^(-U52)+Ka_S1*Ka_S2/10^(-U52)^2))*RTL)*(Ka_S1*10^(-U52)+2*Ka_S1*Ka_S2)/(10^(-U52)^2+Ka_S1*10^(-U52)+Ka_S1*Ka_S2)-Ntot-K_w/10^(-U52)-Profile!C52*(10^(-U52)+2*K_HSO4)/(10^(-U52)+K_HSO4))&gt;0,1,-1)*7/2^20</f>
        <v/>
      </c>
      <c r="W52" s="9">
        <f>V52+IF((10^(-V52)+Atot*(H_NH3*(1+K_NH3*10^(-V52)/K_w))*RTL/(1+(H_NH3*(1+K_NH3*10^(-V52)/K_w))*RTL)*(K_NH3*10^(-V52)/K_w)/(1+K_NH3*10^(-V52)/K_w)-Profile!B52*(H_SO2*(1+Ka_S1/10^(-V52)+Ka_S1*Ka_S2/10^(-V52)^2))*RTL/(1+(H_SO2*(1+Ka_S1/10^(-V52)+Ka_S1*Ka_S2/10^(-V52)^2))*RTL)*(Ka_S1*10^(-V52)+2*Ka_S1*Ka_S2)/(10^(-V52)^2+Ka_S1*10^(-V52)+Ka_S1*Ka_S2)-Ntot-K_w/10^(-V52)-Profile!C52*(10^(-V52)+2*K_HSO4)/(10^(-V52)+K_HSO4))&gt;0,1,-1)*7/2^21</f>
        <v/>
      </c>
      <c r="X52" s="9">
        <f>W52+IF((10^(-W52)+Atot*(H_NH3*(1+K_NH3*10^(-W52)/K_w))*RTL/(1+(H_NH3*(1+K_NH3*10^(-W52)/K_w))*RTL)*(K_NH3*10^(-W52)/K_w)/(1+K_NH3*10^(-W52)/K_w)-Profile!B52*(H_SO2*(1+Ka_S1/10^(-W52)+Ka_S1*Ka_S2/10^(-W52)^2))*RTL/(1+(H_SO2*(1+Ka_S1/10^(-W52)+Ka_S1*Ka_S2/10^(-W52)^2))*RTL)*(Ka_S1*10^(-W52)+2*Ka_S1*Ka_S2)/(10^(-W52)^2+Ka_S1*10^(-W52)+Ka_S1*Ka_S2)-Ntot-K_w/10^(-W52)-Profile!C52*(10^(-W52)+2*K_HSO4)/(10^(-W52)+K_HSO4))&gt;0,1,-1)*7/2^22</f>
        <v/>
      </c>
      <c r="Y52" s="9">
        <f>X52+IF((10^(-X52)+Atot*(H_NH3*(1+K_NH3*10^(-X52)/K_w))*RTL/(1+(H_NH3*(1+K_NH3*10^(-X52)/K_w))*RTL)*(K_NH3*10^(-X52)/K_w)/(1+K_NH3*10^(-X52)/K_w)-Profile!B52*(H_SO2*(1+Ka_S1/10^(-X52)+Ka_S1*Ka_S2/10^(-X52)^2))*RTL/(1+(H_SO2*(1+Ka_S1/10^(-X52)+Ka_S1*Ka_S2/10^(-X52)^2))*RTL)*(Ka_S1*10^(-X52)+2*Ka_S1*Ka_S2)/(10^(-X52)^2+Ka_S1*10^(-X52)+Ka_S1*Ka_S2)-Ntot-K_w/10^(-X52)-Profile!C52*(10^(-X52)+2*K_HSO4)/(10^(-X52)+K_HSO4))&gt;0,1,-1)*7/2^23</f>
        <v/>
      </c>
      <c r="Z52" s="9">
        <f>Y52+IF((10^(-Y52)+Atot*(H_NH3*(1+K_NH3*10^(-Y52)/K_w))*RTL/(1+(H_NH3*(1+K_NH3*10^(-Y52)/K_w))*RTL)*(K_NH3*10^(-Y52)/K_w)/(1+K_NH3*10^(-Y52)/K_w)-Profile!B52*(H_SO2*(1+Ka_S1/10^(-Y52)+Ka_S1*Ka_S2/10^(-Y52)^2))*RTL/(1+(H_SO2*(1+Ka_S1/10^(-Y52)+Ka_S1*Ka_S2/10^(-Y52)^2))*RTL)*(Ka_S1*10^(-Y52)+2*Ka_S1*Ka_S2)/(10^(-Y52)^2+Ka_S1*10^(-Y52)+Ka_S1*Ka_S2)-Ntot-K_w/10^(-Y52)-Profile!C52*(10^(-Y52)+2*K_HSO4)/(10^(-Y52)+K_HSO4))&gt;0,1,-1)*7/2^24</f>
        <v/>
      </c>
      <c r="AA52" s="9">
        <f>Z52+IF((10^(-Z52)+Atot*(H_NH3*(1+K_NH3*10^(-Z52)/K_w))*RTL/(1+(H_NH3*(1+K_NH3*10^(-Z52)/K_w))*RTL)*(K_NH3*10^(-Z52)/K_w)/(1+K_NH3*10^(-Z52)/K_w)-Profile!B52*(H_SO2*(1+Ka_S1/10^(-Z52)+Ka_S1*Ka_S2/10^(-Z52)^2))*RTL/(1+(H_SO2*(1+Ka_S1/10^(-Z52)+Ka_S1*Ka_S2/10^(-Z52)^2))*RTL)*(Ka_S1*10^(-Z52)+2*Ka_S1*Ka_S2)/(10^(-Z52)^2+Ka_S1*10^(-Z52)+Ka_S1*Ka_S2)-Ntot-K_w/10^(-Z52)-Profile!C52*(10^(-Z52)+2*K_HSO4)/(10^(-Z52)+K_HSO4))&gt;0,1,-1)*7/2^25</f>
        <v/>
      </c>
      <c r="AB52" s="9">
        <f>AA52+IF((10^(-AA52)+Atot*(H_NH3*(1+K_NH3*10^(-AA52)/K_w))*RTL/(1+(H_NH3*(1+K_NH3*10^(-AA52)/K_w))*RTL)*(K_NH3*10^(-AA52)/K_w)/(1+K_NH3*10^(-AA52)/K_w)-Profile!B52*(H_SO2*(1+Ka_S1/10^(-AA52)+Ka_S1*Ka_S2/10^(-AA52)^2))*RTL/(1+(H_SO2*(1+Ka_S1/10^(-AA52)+Ka_S1*Ka_S2/10^(-AA52)^2))*RTL)*(Ka_S1*10^(-AA52)+2*Ka_S1*Ka_S2)/(10^(-AA52)^2+Ka_S1*10^(-AA52)+Ka_S1*Ka_S2)-Ntot-K_w/10^(-AA52)-Profile!C52*(10^(-AA52)+2*K_HSO4)/(10^(-AA52)+K_HSO4))&gt;0,1,-1)*7/2^26</f>
        <v/>
      </c>
      <c r="AC52" s="9">
        <f>AB52+IF((10^(-AB52)+Atot*(H_NH3*(1+K_NH3*10^(-AB52)/K_w))*RTL/(1+(H_NH3*(1+K_NH3*10^(-AB52)/K_w))*RTL)*(K_NH3*10^(-AB52)/K_w)/(1+K_NH3*10^(-AB52)/K_w)-Profile!B52*(H_SO2*(1+Ka_S1/10^(-AB52)+Ka_S1*Ka_S2/10^(-AB52)^2))*RTL/(1+(H_SO2*(1+Ka_S1/10^(-AB52)+Ka_S1*Ka_S2/10^(-AB52)^2))*RTL)*(Ka_S1*10^(-AB52)+2*Ka_S1*Ka_S2)/(10^(-AB52)^2+Ka_S1*10^(-AB52)+Ka_S1*Ka_S2)-Ntot-K_w/10^(-AB52)-Profile!C52*(10^(-AB52)+2*K_HSO4)/(10^(-AB52)+K_HSO4))&gt;0,1,-1)*7/2^27</f>
        <v/>
      </c>
      <c r="AD52" s="9">
        <f>AC52+IF((10^(-AC52)+Atot*(H_NH3*(1+K_NH3*10^(-AC52)/K_w))*RTL/(1+(H_NH3*(1+K_NH3*10^(-AC52)/K_w))*RTL)*(K_NH3*10^(-AC52)/K_w)/(1+K_NH3*10^(-AC52)/K_w)-Profile!B52*(H_SO2*(1+Ka_S1/10^(-AC52)+Ka_S1*Ka_S2/10^(-AC52)^2))*RTL/(1+(H_SO2*(1+Ka_S1/10^(-AC52)+Ka_S1*Ka_S2/10^(-AC52)^2))*RTL)*(Ka_S1*10^(-AC52)+2*Ka_S1*Ka_S2)/(10^(-AC52)^2+Ka_S1*10^(-AC52)+Ka_S1*Ka_S2)-Ntot-K_w/10^(-AC52)-Profile!C52*(10^(-AC52)+2*K_HSO4)/(10^(-AC52)+K_HSO4))&gt;0,1,-1)*7/2^28</f>
        <v/>
      </c>
      <c r="AE52" s="9">
        <f>AD52+IF((10^(-AD52)+Atot*(H_NH3*(1+K_NH3*10^(-AD52)/K_w))*RTL/(1+(H_NH3*(1+K_NH3*10^(-AD52)/K_w))*RTL)*(K_NH3*10^(-AD52)/K_w)/(1+K_NH3*10^(-AD52)/K_w)-Profile!B52*(H_SO2*(1+Ka_S1/10^(-AD52)+Ka_S1*Ka_S2/10^(-AD52)^2))*RTL/(1+(H_SO2*(1+Ka_S1/10^(-AD52)+Ka_S1*Ka_S2/10^(-AD52)^2))*RTL)*(Ka_S1*10^(-AD52)+2*Ka_S1*Ka_S2)/(10^(-AD52)^2+Ka_S1*10^(-AD52)+Ka_S1*Ka_S2)-Ntot-K_w/10^(-AD52)-Profile!C52*(10^(-AD52)+2*K_HSO4)/(10^(-AD52)+K_HSO4))&gt;0,1,-1)*7/2^29</f>
        <v/>
      </c>
      <c r="AF52" s="9">
        <f>AE52+IF((10^(-AE52)+Atot*(H_NH3*(1+K_NH3*10^(-AE52)/K_w))*RTL/(1+(H_NH3*(1+K_NH3*10^(-AE52)/K_w))*RTL)*(K_NH3*10^(-AE52)/K_w)/(1+K_NH3*10^(-AE52)/K_w)-Profile!B52*(H_SO2*(1+Ka_S1/10^(-AE52)+Ka_S1*Ka_S2/10^(-AE52)^2))*RTL/(1+(H_SO2*(1+Ka_S1/10^(-AE52)+Ka_S1*Ka_S2/10^(-AE52)^2))*RTL)*(Ka_S1*10^(-AE52)+2*Ka_S1*Ka_S2)/(10^(-AE52)^2+Ka_S1*10^(-AE52)+Ka_S1*Ka_S2)-Ntot-K_w/10^(-AE52)-Profile!C52*(10^(-AE52)+2*K_HSO4)/(10^(-AE52)+K_HSO4))&gt;0,1,-1)*7/2^30</f>
        <v/>
      </c>
      <c r="AG52" s="9">
        <f>AF52+IF((10^(-AF52)+Atot*(H_NH3*(1+K_NH3*10^(-AF52)/K_w))*RTL/(1+(H_NH3*(1+K_NH3*10^(-AF52)/K_w))*RTL)*(K_NH3*10^(-AF52)/K_w)/(1+K_NH3*10^(-AF52)/K_w)-Profile!B52*(H_SO2*(1+Ka_S1/10^(-AF52)+Ka_S1*Ka_S2/10^(-AF52)^2))*RTL/(1+(H_SO2*(1+Ka_S1/10^(-AF52)+Ka_S1*Ka_S2/10^(-AF52)^2))*RTL)*(Ka_S1*10^(-AF52)+2*Ka_S1*Ka_S2)/(10^(-AF52)^2+Ka_S1*10^(-AF52)+Ka_S1*Ka_S2)-Ntot-K_w/10^(-AF52)-Profile!C52*(10^(-AF52)+2*K_HSO4)/(10^(-AF52)+K_HSO4))&gt;0,1,-1)*7/2^31</f>
        <v/>
      </c>
      <c r="AH52" s="9">
        <f>AG52+IF((10^(-AG52)+Atot*(H_NH3*(1+K_NH3*10^(-AG52)/K_w))*RTL/(1+(H_NH3*(1+K_NH3*10^(-AG52)/K_w))*RTL)*(K_NH3*10^(-AG52)/K_w)/(1+K_NH3*10^(-AG52)/K_w)-Profile!B52*(H_SO2*(1+Ka_S1/10^(-AG52)+Ka_S1*Ka_S2/10^(-AG52)^2))*RTL/(1+(H_SO2*(1+Ka_S1/10^(-AG52)+Ka_S1*Ka_S2/10^(-AG52)^2))*RTL)*(Ka_S1*10^(-AG52)+2*Ka_S1*Ka_S2)/(10^(-AG52)^2+Ka_S1*10^(-AG52)+Ka_S1*Ka_S2)-Ntot-K_w/10^(-AG52)-Profile!C52*(10^(-AG52)+2*K_HSO4)/(10^(-AG52)+K_HSO4))&gt;0,1,-1)*7/2^32</f>
        <v/>
      </c>
      <c r="AI52" s="9">
        <f>AH52+IF((10^(-AH52)+Atot*(H_NH3*(1+K_NH3*10^(-AH52)/K_w))*RTL/(1+(H_NH3*(1+K_NH3*10^(-AH52)/K_w))*RTL)*(K_NH3*10^(-AH52)/K_w)/(1+K_NH3*10^(-AH52)/K_w)-Profile!B52*(H_SO2*(1+Ka_S1/10^(-AH52)+Ka_S1*Ka_S2/10^(-AH52)^2))*RTL/(1+(H_SO2*(1+Ka_S1/10^(-AH52)+Ka_S1*Ka_S2/10^(-AH52)^2))*RTL)*(Ka_S1*10^(-AH52)+2*Ka_S1*Ka_S2)/(10^(-AH52)^2+Ka_S1*10^(-AH52)+Ka_S1*Ka_S2)-Ntot-K_w/10^(-AH52)-Profile!C52*(10^(-AH52)+2*K_HSO4)/(10^(-AH52)+K_HSO4))&gt;0,1,-1)*7/2^33</f>
        <v/>
      </c>
      <c r="AJ52" s="9">
        <f>AI52+IF((10^(-AI52)+Atot*(H_NH3*(1+K_NH3*10^(-AI52)/K_w))*RTL/(1+(H_NH3*(1+K_NH3*10^(-AI52)/K_w))*RTL)*(K_NH3*10^(-AI52)/K_w)/(1+K_NH3*10^(-AI52)/K_w)-Profile!B52*(H_SO2*(1+Ka_S1/10^(-AI52)+Ka_S1*Ka_S2/10^(-AI52)^2))*RTL/(1+(H_SO2*(1+Ka_S1/10^(-AI52)+Ka_S1*Ka_S2/10^(-AI52)^2))*RTL)*(Ka_S1*10^(-AI52)+2*Ka_S1*Ka_S2)/(10^(-AI52)^2+Ka_S1*10^(-AI52)+Ka_S1*Ka_S2)-Ntot-K_w/10^(-AI52)-Profile!C52*(10^(-AI52)+2*K_HSO4)/(10^(-AI52)+K_HSO4))&gt;0,1,-1)*7/2^34</f>
        <v/>
      </c>
      <c r="AK52" s="9">
        <f>AJ52+IF((10^(-AJ52)+Atot*(H_NH3*(1+K_NH3*10^(-AJ52)/K_w))*RTL/(1+(H_NH3*(1+K_NH3*10^(-AJ52)/K_w))*RTL)*(K_NH3*10^(-AJ52)/K_w)/(1+K_NH3*10^(-AJ52)/K_w)-Profile!B52*(H_SO2*(1+Ka_S1/10^(-AJ52)+Ka_S1*Ka_S2/10^(-AJ52)^2))*RTL/(1+(H_SO2*(1+Ka_S1/10^(-AJ52)+Ka_S1*Ka_S2/10^(-AJ52)^2))*RTL)*(Ka_S1*10^(-AJ52)+2*Ka_S1*Ka_S2)/(10^(-AJ52)^2+Ka_S1*10^(-AJ52)+Ka_S1*Ka_S2)-Ntot-K_w/10^(-AJ52)-Profile!C52*(10^(-AJ52)+2*K_HSO4)/(10^(-AJ52)+K_HSO4))&gt;0,1,-1)*7/2^35</f>
        <v/>
      </c>
      <c r="AL52" s="9">
        <f>AK52+IF((10^(-AK52)+Atot*(H_NH3*(1+K_NH3*10^(-AK52)/K_w))*RTL/(1+(H_NH3*(1+K_NH3*10^(-AK52)/K_w))*RTL)*(K_NH3*10^(-AK52)/K_w)/(1+K_NH3*10^(-AK52)/K_w)-Profile!B52*(H_SO2*(1+Ka_S1/10^(-AK52)+Ka_S1*Ka_S2/10^(-AK52)^2))*RTL/(1+(H_SO2*(1+Ka_S1/10^(-AK52)+Ka_S1*Ka_S2/10^(-AK52)^2))*RTL)*(Ka_S1*10^(-AK52)+2*Ka_S1*Ka_S2)/(10^(-AK52)^2+Ka_S1*10^(-AK52)+Ka_S1*Ka_S2)-Ntot-K_w/10^(-AK52)-Profile!C52*(10^(-AK52)+2*K_HSO4)/(10^(-AK52)+K_HSO4))&gt;0,1,-1)*7/2^36</f>
        <v/>
      </c>
    </row>
    <row r="54">
      <c r="A54" t="inlineStr">
        <is>
          <t>How this works: each 'guess' column halves the pH search interval (0-14) using the sign of the charge residual. Positive residual = too many cations = too much H+, so pH moves up. After 36 halvings the pH is exact to ~1e-10. This replaces doing Goal Seek 51 times.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55"/>
  <sheetViews>
    <sheetView workbookViewId="0">
      <selection activeCell="A1" sqref="A1"/>
    </sheetView>
  </sheetViews>
  <sheetFormatPr baseColWidth="8" defaultRowHeight="15"/>
  <cols>
    <col width="12.5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</cols>
  <sheetData>
    <row r="1">
      <c r="A1" s="10" t="inlineStr">
        <is>
          <t>Same model, but YOU find pH with Goal Seek (Data &gt; What-If Analysis &gt; Goal Seek), one row at a time.</t>
        </is>
      </c>
    </row>
    <row r="2">
      <c r="A2" t="inlineStr">
        <is>
          <t>Row 5 first: Set cell S5, To value 0, By changing cell F5. Then row 6, row 7 ... (each row needs the row above solved first, because the rates in the row above move S(IV) and S(VI) into this row). Yellow = cells Goal Seek changes.</t>
        </is>
      </c>
    </row>
    <row r="3">
      <c r="A3" t="inlineStr">
        <is>
          <t>Check: after solving, column F should match Profile!F to 3 decimals.</t>
        </is>
      </c>
    </row>
    <row r="4">
      <c r="A4" s="6" t="inlineStr">
        <is>
          <t>t (min)</t>
        </is>
      </c>
      <c r="B4" s="6" t="inlineStr">
        <is>
          <t>S(IV) total (M)</t>
        </is>
      </c>
      <c r="C4" s="6" t="inlineStr">
        <is>
          <t>S(VI) (M)</t>
        </is>
      </c>
      <c r="D4" s="6" t="inlineStr">
        <is>
          <t>H2O2 total (M)</t>
        </is>
      </c>
      <c r="E4" s="6" t="inlineStr">
        <is>
          <t>O3 total (M)</t>
        </is>
      </c>
      <c r="F4" s="6" t="inlineStr">
        <is>
          <t>pH</t>
        </is>
      </c>
      <c r="G4" s="6" t="inlineStr">
        <is>
          <t>[H+]</t>
        </is>
      </c>
      <c r="H4" s="6" t="inlineStr">
        <is>
          <t>frac S(IV) in drop</t>
        </is>
      </c>
      <c r="I4" s="6" t="inlineStr">
        <is>
          <t>S(IV) in drop</t>
        </is>
      </c>
      <c r="J4" s="6" t="inlineStr">
        <is>
          <t>D</t>
        </is>
      </c>
      <c r="K4" s="6" t="inlineStr">
        <is>
          <t>[SO2.H2O]</t>
        </is>
      </c>
      <c r="L4" s="6" t="inlineStr">
        <is>
          <t>[HSO3-]</t>
        </is>
      </c>
      <c r="M4" s="6" t="inlineStr">
        <is>
          <t>[SO3 2-]</t>
        </is>
      </c>
      <c r="N4" s="6" t="inlineStr">
        <is>
          <t>[HSO4-]</t>
        </is>
      </c>
      <c r="O4" s="6" t="inlineStr">
        <is>
          <t>[SO4 2-]</t>
        </is>
      </c>
      <c r="P4" s="6" t="inlineStr">
        <is>
          <t>[NO3-]</t>
        </is>
      </c>
      <c r="Q4" s="6" t="inlineStr">
        <is>
          <t>[NH4+]</t>
        </is>
      </c>
      <c r="R4" s="6" t="inlineStr">
        <is>
          <t>[OH-]</t>
        </is>
      </c>
      <c r="S4" s="6" t="inlineStr">
        <is>
          <t>charge residual (µM)</t>
        </is>
      </c>
      <c r="T4" s="6" t="inlineStr">
        <is>
          <t>[H2O2(aq)]</t>
        </is>
      </c>
      <c r="U4" s="6" t="inlineStr">
        <is>
          <t>[O3(aq)]</t>
        </is>
      </c>
      <c r="V4" s="6" t="inlineStr">
        <is>
          <t>r_H2O2 (M/s)</t>
        </is>
      </c>
      <c r="W4" s="6" t="inlineStr">
        <is>
          <t>r_O3 (M/s)</t>
        </is>
      </c>
      <c r="X4" s="6" t="inlineStr">
        <is>
          <t>r total (M/s)</t>
        </is>
      </c>
    </row>
    <row r="5">
      <c r="A5" s="5" t="n">
        <v>0</v>
      </c>
      <c r="B5" s="5">
        <f>S4_0</f>
        <v/>
      </c>
      <c r="C5" s="5" t="n">
        <v>0</v>
      </c>
      <c r="D5" s="5">
        <f>P_0</f>
        <v/>
      </c>
      <c r="E5" s="5">
        <f>O_0</f>
        <v/>
      </c>
      <c r="F5" s="11" t="n">
        <v>6</v>
      </c>
      <c r="G5" s="5">
        <f>10^(-F5)</f>
        <v/>
      </c>
      <c r="H5" s="5">
        <f>H_SO2*(1+Ka_S1/G5+Ka_S1*Ka_S2/G5^2)*RTL/(1+H_SO2*(1+Ka_S1/G5+Ka_S1*Ka_S2/G5^2)*RTL)</f>
        <v/>
      </c>
      <c r="I5" s="5">
        <f>B5*H5</f>
        <v/>
      </c>
      <c r="J5" s="5">
        <f>G5^2+Ka_S1*G5+Ka_S1*Ka_S2</f>
        <v/>
      </c>
      <c r="K5" s="5">
        <f>I5*G5^2/J5</f>
        <v/>
      </c>
      <c r="L5" s="5">
        <f>I5*Ka_S1*G5/J5</f>
        <v/>
      </c>
      <c r="M5" s="5">
        <f>I5*Ka_S1*Ka_S2/J5</f>
        <v/>
      </c>
      <c r="N5" s="5">
        <f>C5*G5/(G5+K_HSO4)</f>
        <v/>
      </c>
      <c r="O5" s="5">
        <f>C5*K_HSO4/(G5+K_HSO4)</f>
        <v/>
      </c>
      <c r="P5" s="5">
        <f>Ntot</f>
        <v/>
      </c>
      <c r="Q5" s="5">
        <f>Atot*H_NH3*(1+K_NH3*G5/K_w)*RTL/(1+H_NH3*(1+K_NH3*G5/K_w)*RTL)*(K_NH3*G5/K_w)/(1+K_NH3*G5/K_w)</f>
        <v/>
      </c>
      <c r="R5" s="5">
        <f>K_w/G5</f>
        <v/>
      </c>
      <c r="S5" s="12">
        <f>(G5+Q5-L5-2*M5-P5-R5-2*O5-N5)*1000000</f>
        <v/>
      </c>
      <c r="T5" s="5">
        <f>D5*H_H2O2*RTL/(1+H_H2O2*RTL)</f>
        <v/>
      </c>
      <c r="U5" s="5">
        <f>E5*H_O3*RTL/(1+H_O3*RTL)</f>
        <v/>
      </c>
      <c r="V5" s="5">
        <f>k_H2O2*G5*T5*L5/(1+Keq_H2O2*G5)</f>
        <v/>
      </c>
      <c r="W5" s="5">
        <f>(k_O3_a*K5+k_O3_b*L5+k_O3_c*M5)*U5</f>
        <v/>
      </c>
      <c r="X5" s="5">
        <f>V5+W5</f>
        <v/>
      </c>
    </row>
    <row r="6">
      <c r="A6" s="5">
        <f>A5+dt_min</f>
        <v/>
      </c>
      <c r="B6" s="5">
        <f>MAX(B5-X5*dt_min*60,0)</f>
        <v/>
      </c>
      <c r="C6" s="5">
        <f>C5+(B5-B6)</f>
        <v/>
      </c>
      <c r="D6" s="5">
        <f>MAX(D5-V5*dt_min*60,0)</f>
        <v/>
      </c>
      <c r="E6" s="5">
        <f>MAX(E5-W5*dt_min*60,0)</f>
        <v/>
      </c>
      <c r="F6" s="11" t="n">
        <v>6</v>
      </c>
      <c r="G6" s="5">
        <f>10^(-F6)</f>
        <v/>
      </c>
      <c r="H6" s="5">
        <f>H_SO2*(1+Ka_S1/G6+Ka_S1*Ka_S2/G6^2)*RTL/(1+H_SO2*(1+Ka_S1/G6+Ka_S1*Ka_S2/G6^2)*RTL)</f>
        <v/>
      </c>
      <c r="I6" s="5">
        <f>B6*H6</f>
        <v/>
      </c>
      <c r="J6" s="5">
        <f>G6^2+Ka_S1*G6+Ka_S1*Ka_S2</f>
        <v/>
      </c>
      <c r="K6" s="5">
        <f>I6*G6^2/J6</f>
        <v/>
      </c>
      <c r="L6" s="5">
        <f>I6*Ka_S1*G6/J6</f>
        <v/>
      </c>
      <c r="M6" s="5">
        <f>I6*Ka_S1*Ka_S2/J6</f>
        <v/>
      </c>
      <c r="N6" s="5">
        <f>C6*G6/(G6+K_HSO4)</f>
        <v/>
      </c>
      <c r="O6" s="5">
        <f>C6*K_HSO4/(G6+K_HSO4)</f>
        <v/>
      </c>
      <c r="P6" s="5">
        <f>Ntot</f>
        <v/>
      </c>
      <c r="Q6" s="5">
        <f>Atot*H_NH3*(1+K_NH3*G6/K_w)*RTL/(1+H_NH3*(1+K_NH3*G6/K_w)*RTL)*(K_NH3*G6/K_w)/(1+K_NH3*G6/K_w)</f>
        <v/>
      </c>
      <c r="R6" s="5">
        <f>K_w/G6</f>
        <v/>
      </c>
      <c r="S6" s="12">
        <f>(G6+Q6-L6-2*M6-P6-R6-2*O6-N6)*1000000</f>
        <v/>
      </c>
      <c r="T6" s="5">
        <f>D6*H_H2O2*RTL/(1+H_H2O2*RTL)</f>
        <v/>
      </c>
      <c r="U6" s="5">
        <f>E6*H_O3*RTL/(1+H_O3*RTL)</f>
        <v/>
      </c>
      <c r="V6" s="5">
        <f>k_H2O2*G6*T6*L6/(1+Keq_H2O2*G6)</f>
        <v/>
      </c>
      <c r="W6" s="5">
        <f>(k_O3_a*K6+k_O3_b*L6+k_O3_c*M6)*U6</f>
        <v/>
      </c>
      <c r="X6" s="5">
        <f>V6+W6</f>
        <v/>
      </c>
    </row>
    <row r="7">
      <c r="A7" s="5">
        <f>A6+dt_min</f>
        <v/>
      </c>
      <c r="B7" s="5">
        <f>MAX(B6-X6*dt_min*60,0)</f>
        <v/>
      </c>
      <c r="C7" s="5">
        <f>C6+(B6-B7)</f>
        <v/>
      </c>
      <c r="D7" s="5">
        <f>MAX(D6-V6*dt_min*60,0)</f>
        <v/>
      </c>
      <c r="E7" s="5">
        <f>MAX(E6-W6*dt_min*60,0)</f>
        <v/>
      </c>
      <c r="F7" s="11" t="n">
        <v>6</v>
      </c>
      <c r="G7" s="5">
        <f>10^(-F7)</f>
        <v/>
      </c>
      <c r="H7" s="5">
        <f>H_SO2*(1+Ka_S1/G7+Ka_S1*Ka_S2/G7^2)*RTL/(1+H_SO2*(1+Ka_S1/G7+Ka_S1*Ka_S2/G7^2)*RTL)</f>
        <v/>
      </c>
      <c r="I7" s="5">
        <f>B7*H7</f>
        <v/>
      </c>
      <c r="J7" s="5">
        <f>G7^2+Ka_S1*G7+Ka_S1*Ka_S2</f>
        <v/>
      </c>
      <c r="K7" s="5">
        <f>I7*G7^2/J7</f>
        <v/>
      </c>
      <c r="L7" s="5">
        <f>I7*Ka_S1*G7/J7</f>
        <v/>
      </c>
      <c r="M7" s="5">
        <f>I7*Ka_S1*Ka_S2/J7</f>
        <v/>
      </c>
      <c r="N7" s="5">
        <f>C7*G7/(G7+K_HSO4)</f>
        <v/>
      </c>
      <c r="O7" s="5">
        <f>C7*K_HSO4/(G7+K_HSO4)</f>
        <v/>
      </c>
      <c r="P7" s="5">
        <f>Ntot</f>
        <v/>
      </c>
      <c r="Q7" s="5">
        <f>Atot*H_NH3*(1+K_NH3*G7/K_w)*RTL/(1+H_NH3*(1+K_NH3*G7/K_w)*RTL)*(K_NH3*G7/K_w)/(1+K_NH3*G7/K_w)</f>
        <v/>
      </c>
      <c r="R7" s="5">
        <f>K_w/G7</f>
        <v/>
      </c>
      <c r="S7" s="12">
        <f>(G7+Q7-L7-2*M7-P7-R7-2*O7-N7)*1000000</f>
        <v/>
      </c>
      <c r="T7" s="5">
        <f>D7*H_H2O2*RTL/(1+H_H2O2*RTL)</f>
        <v/>
      </c>
      <c r="U7" s="5">
        <f>E7*H_O3*RTL/(1+H_O3*RTL)</f>
        <v/>
      </c>
      <c r="V7" s="5">
        <f>k_H2O2*G7*T7*L7/(1+Keq_H2O2*G7)</f>
        <v/>
      </c>
      <c r="W7" s="5">
        <f>(k_O3_a*K7+k_O3_b*L7+k_O3_c*M7)*U7</f>
        <v/>
      </c>
      <c r="X7" s="5">
        <f>V7+W7</f>
        <v/>
      </c>
    </row>
    <row r="8">
      <c r="A8" s="5">
        <f>A7+dt_min</f>
        <v/>
      </c>
      <c r="B8" s="5">
        <f>MAX(B7-X7*dt_min*60,0)</f>
        <v/>
      </c>
      <c r="C8" s="5">
        <f>C7+(B7-B8)</f>
        <v/>
      </c>
      <c r="D8" s="5">
        <f>MAX(D7-V7*dt_min*60,0)</f>
        <v/>
      </c>
      <c r="E8" s="5">
        <f>MAX(E7-W7*dt_min*60,0)</f>
        <v/>
      </c>
      <c r="F8" s="11" t="n">
        <v>6</v>
      </c>
      <c r="G8" s="5">
        <f>10^(-F8)</f>
        <v/>
      </c>
      <c r="H8" s="5">
        <f>H_SO2*(1+Ka_S1/G8+Ka_S1*Ka_S2/G8^2)*RTL/(1+H_SO2*(1+Ka_S1/G8+Ka_S1*Ka_S2/G8^2)*RTL)</f>
        <v/>
      </c>
      <c r="I8" s="5">
        <f>B8*H8</f>
        <v/>
      </c>
      <c r="J8" s="5">
        <f>G8^2+Ka_S1*G8+Ka_S1*Ka_S2</f>
        <v/>
      </c>
      <c r="K8" s="5">
        <f>I8*G8^2/J8</f>
        <v/>
      </c>
      <c r="L8" s="5">
        <f>I8*Ka_S1*G8/J8</f>
        <v/>
      </c>
      <c r="M8" s="5">
        <f>I8*Ka_S1*Ka_S2/J8</f>
        <v/>
      </c>
      <c r="N8" s="5">
        <f>C8*G8/(G8+K_HSO4)</f>
        <v/>
      </c>
      <c r="O8" s="5">
        <f>C8*K_HSO4/(G8+K_HSO4)</f>
        <v/>
      </c>
      <c r="P8" s="5">
        <f>Ntot</f>
        <v/>
      </c>
      <c r="Q8" s="5">
        <f>Atot*H_NH3*(1+K_NH3*G8/K_w)*RTL/(1+H_NH3*(1+K_NH3*G8/K_w)*RTL)*(K_NH3*G8/K_w)/(1+K_NH3*G8/K_w)</f>
        <v/>
      </c>
      <c r="R8" s="5">
        <f>K_w/G8</f>
        <v/>
      </c>
      <c r="S8" s="12">
        <f>(G8+Q8-L8-2*M8-P8-R8-2*O8-N8)*1000000</f>
        <v/>
      </c>
      <c r="T8" s="5">
        <f>D8*H_H2O2*RTL/(1+H_H2O2*RTL)</f>
        <v/>
      </c>
      <c r="U8" s="5">
        <f>E8*H_O3*RTL/(1+H_O3*RTL)</f>
        <v/>
      </c>
      <c r="V8" s="5">
        <f>k_H2O2*G8*T8*L8/(1+Keq_H2O2*G8)</f>
        <v/>
      </c>
      <c r="W8" s="5">
        <f>(k_O3_a*K8+k_O3_b*L8+k_O3_c*M8)*U8</f>
        <v/>
      </c>
      <c r="X8" s="5">
        <f>V8+W8</f>
        <v/>
      </c>
    </row>
    <row r="9">
      <c r="A9" s="5">
        <f>A8+dt_min</f>
        <v/>
      </c>
      <c r="B9" s="5">
        <f>MAX(B8-X8*dt_min*60,0)</f>
        <v/>
      </c>
      <c r="C9" s="5">
        <f>C8+(B8-B9)</f>
        <v/>
      </c>
      <c r="D9" s="5">
        <f>MAX(D8-V8*dt_min*60,0)</f>
        <v/>
      </c>
      <c r="E9" s="5">
        <f>MAX(E8-W8*dt_min*60,0)</f>
        <v/>
      </c>
      <c r="F9" s="11" t="n">
        <v>6</v>
      </c>
      <c r="G9" s="5">
        <f>10^(-F9)</f>
        <v/>
      </c>
      <c r="H9" s="5">
        <f>H_SO2*(1+Ka_S1/G9+Ka_S1*Ka_S2/G9^2)*RTL/(1+H_SO2*(1+Ka_S1/G9+Ka_S1*Ka_S2/G9^2)*RTL)</f>
        <v/>
      </c>
      <c r="I9" s="5">
        <f>B9*H9</f>
        <v/>
      </c>
      <c r="J9" s="5">
        <f>G9^2+Ka_S1*G9+Ka_S1*Ka_S2</f>
        <v/>
      </c>
      <c r="K9" s="5">
        <f>I9*G9^2/J9</f>
        <v/>
      </c>
      <c r="L9" s="5">
        <f>I9*Ka_S1*G9/J9</f>
        <v/>
      </c>
      <c r="M9" s="5">
        <f>I9*Ka_S1*Ka_S2/J9</f>
        <v/>
      </c>
      <c r="N9" s="5">
        <f>C9*G9/(G9+K_HSO4)</f>
        <v/>
      </c>
      <c r="O9" s="5">
        <f>C9*K_HSO4/(G9+K_HSO4)</f>
        <v/>
      </c>
      <c r="P9" s="5">
        <f>Ntot</f>
        <v/>
      </c>
      <c r="Q9" s="5">
        <f>Atot*H_NH3*(1+K_NH3*G9/K_w)*RTL/(1+H_NH3*(1+K_NH3*G9/K_w)*RTL)*(K_NH3*G9/K_w)/(1+K_NH3*G9/K_w)</f>
        <v/>
      </c>
      <c r="R9" s="5">
        <f>K_w/G9</f>
        <v/>
      </c>
      <c r="S9" s="12">
        <f>(G9+Q9-L9-2*M9-P9-R9-2*O9-N9)*1000000</f>
        <v/>
      </c>
      <c r="T9" s="5">
        <f>D9*H_H2O2*RTL/(1+H_H2O2*RTL)</f>
        <v/>
      </c>
      <c r="U9" s="5">
        <f>E9*H_O3*RTL/(1+H_O3*RTL)</f>
        <v/>
      </c>
      <c r="V9" s="5">
        <f>k_H2O2*G9*T9*L9/(1+Keq_H2O2*G9)</f>
        <v/>
      </c>
      <c r="W9" s="5">
        <f>(k_O3_a*K9+k_O3_b*L9+k_O3_c*M9)*U9</f>
        <v/>
      </c>
      <c r="X9" s="5">
        <f>V9+W9</f>
        <v/>
      </c>
    </row>
    <row r="10">
      <c r="A10" s="5">
        <f>A9+dt_min</f>
        <v/>
      </c>
      <c r="B10" s="5">
        <f>MAX(B9-X9*dt_min*60,0)</f>
        <v/>
      </c>
      <c r="C10" s="5">
        <f>C9+(B9-B10)</f>
        <v/>
      </c>
      <c r="D10" s="5">
        <f>MAX(D9-V9*dt_min*60,0)</f>
        <v/>
      </c>
      <c r="E10" s="5">
        <f>MAX(E9-W9*dt_min*60,0)</f>
        <v/>
      </c>
      <c r="F10" s="11" t="n">
        <v>6</v>
      </c>
      <c r="G10" s="5">
        <f>10^(-F10)</f>
        <v/>
      </c>
      <c r="H10" s="5">
        <f>H_SO2*(1+Ka_S1/G10+Ka_S1*Ka_S2/G10^2)*RTL/(1+H_SO2*(1+Ka_S1/G10+Ka_S1*Ka_S2/G10^2)*RTL)</f>
        <v/>
      </c>
      <c r="I10" s="5">
        <f>B10*H10</f>
        <v/>
      </c>
      <c r="J10" s="5">
        <f>G10^2+Ka_S1*G10+Ka_S1*Ka_S2</f>
        <v/>
      </c>
      <c r="K10" s="5">
        <f>I10*G10^2/J10</f>
        <v/>
      </c>
      <c r="L10" s="5">
        <f>I10*Ka_S1*G10/J10</f>
        <v/>
      </c>
      <c r="M10" s="5">
        <f>I10*Ka_S1*Ka_S2/J10</f>
        <v/>
      </c>
      <c r="N10" s="5">
        <f>C10*G10/(G10+K_HSO4)</f>
        <v/>
      </c>
      <c r="O10" s="5">
        <f>C10*K_HSO4/(G10+K_HSO4)</f>
        <v/>
      </c>
      <c r="P10" s="5">
        <f>Ntot</f>
        <v/>
      </c>
      <c r="Q10" s="5">
        <f>Atot*H_NH3*(1+K_NH3*G10/K_w)*RTL/(1+H_NH3*(1+K_NH3*G10/K_w)*RTL)*(K_NH3*G10/K_w)/(1+K_NH3*G10/K_w)</f>
        <v/>
      </c>
      <c r="R10" s="5">
        <f>K_w/G10</f>
        <v/>
      </c>
      <c r="S10" s="12">
        <f>(G10+Q10-L10-2*M10-P10-R10-2*O10-N10)*1000000</f>
        <v/>
      </c>
      <c r="T10" s="5">
        <f>D10*H_H2O2*RTL/(1+H_H2O2*RTL)</f>
        <v/>
      </c>
      <c r="U10" s="5">
        <f>E10*H_O3*RTL/(1+H_O3*RTL)</f>
        <v/>
      </c>
      <c r="V10" s="5">
        <f>k_H2O2*G10*T10*L10/(1+Keq_H2O2*G10)</f>
        <v/>
      </c>
      <c r="W10" s="5">
        <f>(k_O3_a*K10+k_O3_b*L10+k_O3_c*M10)*U10</f>
        <v/>
      </c>
      <c r="X10" s="5">
        <f>V10+W10</f>
        <v/>
      </c>
    </row>
    <row r="11">
      <c r="A11" s="5">
        <f>A10+dt_min</f>
        <v/>
      </c>
      <c r="B11" s="5">
        <f>MAX(B10-X10*dt_min*60,0)</f>
        <v/>
      </c>
      <c r="C11" s="5">
        <f>C10+(B10-B11)</f>
        <v/>
      </c>
      <c r="D11" s="5">
        <f>MAX(D10-V10*dt_min*60,0)</f>
        <v/>
      </c>
      <c r="E11" s="5">
        <f>MAX(E10-W10*dt_min*60,0)</f>
        <v/>
      </c>
      <c r="F11" s="11" t="n">
        <v>6</v>
      </c>
      <c r="G11" s="5">
        <f>10^(-F11)</f>
        <v/>
      </c>
      <c r="H11" s="5">
        <f>H_SO2*(1+Ka_S1/G11+Ka_S1*Ka_S2/G11^2)*RTL/(1+H_SO2*(1+Ka_S1/G11+Ka_S1*Ka_S2/G11^2)*RTL)</f>
        <v/>
      </c>
      <c r="I11" s="5">
        <f>B11*H11</f>
        <v/>
      </c>
      <c r="J11" s="5">
        <f>G11^2+Ka_S1*G11+Ka_S1*Ka_S2</f>
        <v/>
      </c>
      <c r="K11" s="5">
        <f>I11*G11^2/J11</f>
        <v/>
      </c>
      <c r="L11" s="5">
        <f>I11*Ka_S1*G11/J11</f>
        <v/>
      </c>
      <c r="M11" s="5">
        <f>I11*Ka_S1*Ka_S2/J11</f>
        <v/>
      </c>
      <c r="N11" s="5">
        <f>C11*G11/(G11+K_HSO4)</f>
        <v/>
      </c>
      <c r="O11" s="5">
        <f>C11*K_HSO4/(G11+K_HSO4)</f>
        <v/>
      </c>
      <c r="P11" s="5">
        <f>Ntot</f>
        <v/>
      </c>
      <c r="Q11" s="5">
        <f>Atot*H_NH3*(1+K_NH3*G11/K_w)*RTL/(1+H_NH3*(1+K_NH3*G11/K_w)*RTL)*(K_NH3*G11/K_w)/(1+K_NH3*G11/K_w)</f>
        <v/>
      </c>
      <c r="R11" s="5">
        <f>K_w/G11</f>
        <v/>
      </c>
      <c r="S11" s="12">
        <f>(G11+Q11-L11-2*M11-P11-R11-2*O11-N11)*1000000</f>
        <v/>
      </c>
      <c r="T11" s="5">
        <f>D11*H_H2O2*RTL/(1+H_H2O2*RTL)</f>
        <v/>
      </c>
      <c r="U11" s="5">
        <f>E11*H_O3*RTL/(1+H_O3*RTL)</f>
        <v/>
      </c>
      <c r="V11" s="5">
        <f>k_H2O2*G11*T11*L11/(1+Keq_H2O2*G11)</f>
        <v/>
      </c>
      <c r="W11" s="5">
        <f>(k_O3_a*K11+k_O3_b*L11+k_O3_c*M11)*U11</f>
        <v/>
      </c>
      <c r="X11" s="5">
        <f>V11+W11</f>
        <v/>
      </c>
    </row>
    <row r="12">
      <c r="A12" s="5">
        <f>A11+dt_min</f>
        <v/>
      </c>
      <c r="B12" s="5">
        <f>MAX(B11-X11*dt_min*60,0)</f>
        <v/>
      </c>
      <c r="C12" s="5">
        <f>C11+(B11-B12)</f>
        <v/>
      </c>
      <c r="D12" s="5">
        <f>MAX(D11-V11*dt_min*60,0)</f>
        <v/>
      </c>
      <c r="E12" s="5">
        <f>MAX(E11-W11*dt_min*60,0)</f>
        <v/>
      </c>
      <c r="F12" s="11" t="n">
        <v>6</v>
      </c>
      <c r="G12" s="5">
        <f>10^(-F12)</f>
        <v/>
      </c>
      <c r="H12" s="5">
        <f>H_SO2*(1+Ka_S1/G12+Ka_S1*Ka_S2/G12^2)*RTL/(1+H_SO2*(1+Ka_S1/G12+Ka_S1*Ka_S2/G12^2)*RTL)</f>
        <v/>
      </c>
      <c r="I12" s="5">
        <f>B12*H12</f>
        <v/>
      </c>
      <c r="J12" s="5">
        <f>G12^2+Ka_S1*G12+Ka_S1*Ka_S2</f>
        <v/>
      </c>
      <c r="K12" s="5">
        <f>I12*G12^2/J12</f>
        <v/>
      </c>
      <c r="L12" s="5">
        <f>I12*Ka_S1*G12/J12</f>
        <v/>
      </c>
      <c r="M12" s="5">
        <f>I12*Ka_S1*Ka_S2/J12</f>
        <v/>
      </c>
      <c r="N12" s="5">
        <f>C12*G12/(G12+K_HSO4)</f>
        <v/>
      </c>
      <c r="O12" s="5">
        <f>C12*K_HSO4/(G12+K_HSO4)</f>
        <v/>
      </c>
      <c r="P12" s="5">
        <f>Ntot</f>
        <v/>
      </c>
      <c r="Q12" s="5">
        <f>Atot*H_NH3*(1+K_NH3*G12/K_w)*RTL/(1+H_NH3*(1+K_NH3*G12/K_w)*RTL)*(K_NH3*G12/K_w)/(1+K_NH3*G12/K_w)</f>
        <v/>
      </c>
      <c r="R12" s="5">
        <f>K_w/G12</f>
        <v/>
      </c>
      <c r="S12" s="12">
        <f>(G12+Q12-L12-2*M12-P12-R12-2*O12-N12)*1000000</f>
        <v/>
      </c>
      <c r="T12" s="5">
        <f>D12*H_H2O2*RTL/(1+H_H2O2*RTL)</f>
        <v/>
      </c>
      <c r="U12" s="5">
        <f>E12*H_O3*RTL/(1+H_O3*RTL)</f>
        <v/>
      </c>
      <c r="V12" s="5">
        <f>k_H2O2*G12*T12*L12/(1+Keq_H2O2*G12)</f>
        <v/>
      </c>
      <c r="W12" s="5">
        <f>(k_O3_a*K12+k_O3_b*L12+k_O3_c*M12)*U12</f>
        <v/>
      </c>
      <c r="X12" s="5">
        <f>V12+W12</f>
        <v/>
      </c>
    </row>
    <row r="13">
      <c r="A13" s="5">
        <f>A12+dt_min</f>
        <v/>
      </c>
      <c r="B13" s="5">
        <f>MAX(B12-X12*dt_min*60,0)</f>
        <v/>
      </c>
      <c r="C13" s="5">
        <f>C12+(B12-B13)</f>
        <v/>
      </c>
      <c r="D13" s="5">
        <f>MAX(D12-V12*dt_min*60,0)</f>
        <v/>
      </c>
      <c r="E13" s="5">
        <f>MAX(E12-W12*dt_min*60,0)</f>
        <v/>
      </c>
      <c r="F13" s="11" t="n">
        <v>6</v>
      </c>
      <c r="G13" s="5">
        <f>10^(-F13)</f>
        <v/>
      </c>
      <c r="H13" s="5">
        <f>H_SO2*(1+Ka_S1/G13+Ka_S1*Ka_S2/G13^2)*RTL/(1+H_SO2*(1+Ka_S1/G13+Ka_S1*Ka_S2/G13^2)*RTL)</f>
        <v/>
      </c>
      <c r="I13" s="5">
        <f>B13*H13</f>
        <v/>
      </c>
      <c r="J13" s="5">
        <f>G13^2+Ka_S1*G13+Ka_S1*Ka_S2</f>
        <v/>
      </c>
      <c r="K13" s="5">
        <f>I13*G13^2/J13</f>
        <v/>
      </c>
      <c r="L13" s="5">
        <f>I13*Ka_S1*G13/J13</f>
        <v/>
      </c>
      <c r="M13" s="5">
        <f>I13*Ka_S1*Ka_S2/J13</f>
        <v/>
      </c>
      <c r="N13" s="5">
        <f>C13*G13/(G13+K_HSO4)</f>
        <v/>
      </c>
      <c r="O13" s="5">
        <f>C13*K_HSO4/(G13+K_HSO4)</f>
        <v/>
      </c>
      <c r="P13" s="5">
        <f>Ntot</f>
        <v/>
      </c>
      <c r="Q13" s="5">
        <f>Atot*H_NH3*(1+K_NH3*G13/K_w)*RTL/(1+H_NH3*(1+K_NH3*G13/K_w)*RTL)*(K_NH3*G13/K_w)/(1+K_NH3*G13/K_w)</f>
        <v/>
      </c>
      <c r="R13" s="5">
        <f>K_w/G13</f>
        <v/>
      </c>
      <c r="S13" s="12">
        <f>(G13+Q13-L13-2*M13-P13-R13-2*O13-N13)*1000000</f>
        <v/>
      </c>
      <c r="T13" s="5">
        <f>D13*H_H2O2*RTL/(1+H_H2O2*RTL)</f>
        <v/>
      </c>
      <c r="U13" s="5">
        <f>E13*H_O3*RTL/(1+H_O3*RTL)</f>
        <v/>
      </c>
      <c r="V13" s="5">
        <f>k_H2O2*G13*T13*L13/(1+Keq_H2O2*G13)</f>
        <v/>
      </c>
      <c r="W13" s="5">
        <f>(k_O3_a*K13+k_O3_b*L13+k_O3_c*M13)*U13</f>
        <v/>
      </c>
      <c r="X13" s="5">
        <f>V13+W13</f>
        <v/>
      </c>
    </row>
    <row r="14">
      <c r="A14" s="5">
        <f>A13+dt_min</f>
        <v/>
      </c>
      <c r="B14" s="5">
        <f>MAX(B13-X13*dt_min*60,0)</f>
        <v/>
      </c>
      <c r="C14" s="5">
        <f>C13+(B13-B14)</f>
        <v/>
      </c>
      <c r="D14" s="5">
        <f>MAX(D13-V13*dt_min*60,0)</f>
        <v/>
      </c>
      <c r="E14" s="5">
        <f>MAX(E13-W13*dt_min*60,0)</f>
        <v/>
      </c>
      <c r="F14" s="11" t="n">
        <v>6</v>
      </c>
      <c r="G14" s="5">
        <f>10^(-F14)</f>
        <v/>
      </c>
      <c r="H14" s="5">
        <f>H_SO2*(1+Ka_S1/G14+Ka_S1*Ka_S2/G14^2)*RTL/(1+H_SO2*(1+Ka_S1/G14+Ka_S1*Ka_S2/G14^2)*RTL)</f>
        <v/>
      </c>
      <c r="I14" s="5">
        <f>B14*H14</f>
        <v/>
      </c>
      <c r="J14" s="5">
        <f>G14^2+Ka_S1*G14+Ka_S1*Ka_S2</f>
        <v/>
      </c>
      <c r="K14" s="5">
        <f>I14*G14^2/J14</f>
        <v/>
      </c>
      <c r="L14" s="5">
        <f>I14*Ka_S1*G14/J14</f>
        <v/>
      </c>
      <c r="M14" s="5">
        <f>I14*Ka_S1*Ka_S2/J14</f>
        <v/>
      </c>
      <c r="N14" s="5">
        <f>C14*G14/(G14+K_HSO4)</f>
        <v/>
      </c>
      <c r="O14" s="5">
        <f>C14*K_HSO4/(G14+K_HSO4)</f>
        <v/>
      </c>
      <c r="P14" s="5">
        <f>Ntot</f>
        <v/>
      </c>
      <c r="Q14" s="5">
        <f>Atot*H_NH3*(1+K_NH3*G14/K_w)*RTL/(1+H_NH3*(1+K_NH3*G14/K_w)*RTL)*(K_NH3*G14/K_w)/(1+K_NH3*G14/K_w)</f>
        <v/>
      </c>
      <c r="R14" s="5">
        <f>K_w/G14</f>
        <v/>
      </c>
      <c r="S14" s="12">
        <f>(G14+Q14-L14-2*M14-P14-R14-2*O14-N14)*1000000</f>
        <v/>
      </c>
      <c r="T14" s="5">
        <f>D14*H_H2O2*RTL/(1+H_H2O2*RTL)</f>
        <v/>
      </c>
      <c r="U14" s="5">
        <f>E14*H_O3*RTL/(1+H_O3*RTL)</f>
        <v/>
      </c>
      <c r="V14" s="5">
        <f>k_H2O2*G14*T14*L14/(1+Keq_H2O2*G14)</f>
        <v/>
      </c>
      <c r="W14" s="5">
        <f>(k_O3_a*K14+k_O3_b*L14+k_O3_c*M14)*U14</f>
        <v/>
      </c>
      <c r="X14" s="5">
        <f>V14+W14</f>
        <v/>
      </c>
    </row>
    <row r="15">
      <c r="A15" s="5">
        <f>A14+dt_min</f>
        <v/>
      </c>
      <c r="B15" s="5">
        <f>MAX(B14-X14*dt_min*60,0)</f>
        <v/>
      </c>
      <c r="C15" s="5">
        <f>C14+(B14-B15)</f>
        <v/>
      </c>
      <c r="D15" s="5">
        <f>MAX(D14-V14*dt_min*60,0)</f>
        <v/>
      </c>
      <c r="E15" s="5">
        <f>MAX(E14-W14*dt_min*60,0)</f>
        <v/>
      </c>
      <c r="F15" s="11" t="n">
        <v>6</v>
      </c>
      <c r="G15" s="5">
        <f>10^(-F15)</f>
        <v/>
      </c>
      <c r="H15" s="5">
        <f>H_SO2*(1+Ka_S1/G15+Ka_S1*Ka_S2/G15^2)*RTL/(1+H_SO2*(1+Ka_S1/G15+Ka_S1*Ka_S2/G15^2)*RTL)</f>
        <v/>
      </c>
      <c r="I15" s="5">
        <f>B15*H15</f>
        <v/>
      </c>
      <c r="J15" s="5">
        <f>G15^2+Ka_S1*G15+Ka_S1*Ka_S2</f>
        <v/>
      </c>
      <c r="K15" s="5">
        <f>I15*G15^2/J15</f>
        <v/>
      </c>
      <c r="L15" s="5">
        <f>I15*Ka_S1*G15/J15</f>
        <v/>
      </c>
      <c r="M15" s="5">
        <f>I15*Ka_S1*Ka_S2/J15</f>
        <v/>
      </c>
      <c r="N15" s="5">
        <f>C15*G15/(G15+K_HSO4)</f>
        <v/>
      </c>
      <c r="O15" s="5">
        <f>C15*K_HSO4/(G15+K_HSO4)</f>
        <v/>
      </c>
      <c r="P15" s="5">
        <f>Ntot</f>
        <v/>
      </c>
      <c r="Q15" s="5">
        <f>Atot*H_NH3*(1+K_NH3*G15/K_w)*RTL/(1+H_NH3*(1+K_NH3*G15/K_w)*RTL)*(K_NH3*G15/K_w)/(1+K_NH3*G15/K_w)</f>
        <v/>
      </c>
      <c r="R15" s="5">
        <f>K_w/G15</f>
        <v/>
      </c>
      <c r="S15" s="12">
        <f>(G15+Q15-L15-2*M15-P15-R15-2*O15-N15)*1000000</f>
        <v/>
      </c>
      <c r="T15" s="5">
        <f>D15*H_H2O2*RTL/(1+H_H2O2*RTL)</f>
        <v/>
      </c>
      <c r="U15" s="5">
        <f>E15*H_O3*RTL/(1+H_O3*RTL)</f>
        <v/>
      </c>
      <c r="V15" s="5">
        <f>k_H2O2*G15*T15*L15/(1+Keq_H2O2*G15)</f>
        <v/>
      </c>
      <c r="W15" s="5">
        <f>(k_O3_a*K15+k_O3_b*L15+k_O3_c*M15)*U15</f>
        <v/>
      </c>
      <c r="X15" s="5">
        <f>V15+W15</f>
        <v/>
      </c>
    </row>
    <row r="16">
      <c r="A16" s="5">
        <f>A15+dt_min</f>
        <v/>
      </c>
      <c r="B16" s="5">
        <f>MAX(B15-X15*dt_min*60,0)</f>
        <v/>
      </c>
      <c r="C16" s="5">
        <f>C15+(B15-B16)</f>
        <v/>
      </c>
      <c r="D16" s="5">
        <f>MAX(D15-V15*dt_min*60,0)</f>
        <v/>
      </c>
      <c r="E16" s="5">
        <f>MAX(E15-W15*dt_min*60,0)</f>
        <v/>
      </c>
      <c r="F16" s="11" t="n">
        <v>6</v>
      </c>
      <c r="G16" s="5">
        <f>10^(-F16)</f>
        <v/>
      </c>
      <c r="H16" s="5">
        <f>H_SO2*(1+Ka_S1/G16+Ka_S1*Ka_S2/G16^2)*RTL/(1+H_SO2*(1+Ka_S1/G16+Ka_S1*Ka_S2/G16^2)*RTL)</f>
        <v/>
      </c>
      <c r="I16" s="5">
        <f>B16*H16</f>
        <v/>
      </c>
      <c r="J16" s="5">
        <f>G16^2+Ka_S1*G16+Ka_S1*Ka_S2</f>
        <v/>
      </c>
      <c r="K16" s="5">
        <f>I16*G16^2/J16</f>
        <v/>
      </c>
      <c r="L16" s="5">
        <f>I16*Ka_S1*G16/J16</f>
        <v/>
      </c>
      <c r="M16" s="5">
        <f>I16*Ka_S1*Ka_S2/J16</f>
        <v/>
      </c>
      <c r="N16" s="5">
        <f>C16*G16/(G16+K_HSO4)</f>
        <v/>
      </c>
      <c r="O16" s="5">
        <f>C16*K_HSO4/(G16+K_HSO4)</f>
        <v/>
      </c>
      <c r="P16" s="5">
        <f>Ntot</f>
        <v/>
      </c>
      <c r="Q16" s="5">
        <f>Atot*H_NH3*(1+K_NH3*G16/K_w)*RTL/(1+H_NH3*(1+K_NH3*G16/K_w)*RTL)*(K_NH3*G16/K_w)/(1+K_NH3*G16/K_w)</f>
        <v/>
      </c>
      <c r="R16" s="5">
        <f>K_w/G16</f>
        <v/>
      </c>
      <c r="S16" s="12">
        <f>(G16+Q16-L16-2*M16-P16-R16-2*O16-N16)*1000000</f>
        <v/>
      </c>
      <c r="T16" s="5">
        <f>D16*H_H2O2*RTL/(1+H_H2O2*RTL)</f>
        <v/>
      </c>
      <c r="U16" s="5">
        <f>E16*H_O3*RTL/(1+H_O3*RTL)</f>
        <v/>
      </c>
      <c r="V16" s="5">
        <f>k_H2O2*G16*T16*L16/(1+Keq_H2O2*G16)</f>
        <v/>
      </c>
      <c r="W16" s="5">
        <f>(k_O3_a*K16+k_O3_b*L16+k_O3_c*M16)*U16</f>
        <v/>
      </c>
      <c r="X16" s="5">
        <f>V16+W16</f>
        <v/>
      </c>
    </row>
    <row r="17">
      <c r="A17" s="5">
        <f>A16+dt_min</f>
        <v/>
      </c>
      <c r="B17" s="5">
        <f>MAX(B16-X16*dt_min*60,0)</f>
        <v/>
      </c>
      <c r="C17" s="5">
        <f>C16+(B16-B17)</f>
        <v/>
      </c>
      <c r="D17" s="5">
        <f>MAX(D16-V16*dt_min*60,0)</f>
        <v/>
      </c>
      <c r="E17" s="5">
        <f>MAX(E16-W16*dt_min*60,0)</f>
        <v/>
      </c>
      <c r="F17" s="11" t="n">
        <v>6</v>
      </c>
      <c r="G17" s="5">
        <f>10^(-F17)</f>
        <v/>
      </c>
      <c r="H17" s="5">
        <f>H_SO2*(1+Ka_S1/G17+Ka_S1*Ka_S2/G17^2)*RTL/(1+H_SO2*(1+Ka_S1/G17+Ka_S1*Ka_S2/G17^2)*RTL)</f>
        <v/>
      </c>
      <c r="I17" s="5">
        <f>B17*H17</f>
        <v/>
      </c>
      <c r="J17" s="5">
        <f>G17^2+Ka_S1*G17+Ka_S1*Ka_S2</f>
        <v/>
      </c>
      <c r="K17" s="5">
        <f>I17*G17^2/J17</f>
        <v/>
      </c>
      <c r="L17" s="5">
        <f>I17*Ka_S1*G17/J17</f>
        <v/>
      </c>
      <c r="M17" s="5">
        <f>I17*Ka_S1*Ka_S2/J17</f>
        <v/>
      </c>
      <c r="N17" s="5">
        <f>C17*G17/(G17+K_HSO4)</f>
        <v/>
      </c>
      <c r="O17" s="5">
        <f>C17*K_HSO4/(G17+K_HSO4)</f>
        <v/>
      </c>
      <c r="P17" s="5">
        <f>Ntot</f>
        <v/>
      </c>
      <c r="Q17" s="5">
        <f>Atot*H_NH3*(1+K_NH3*G17/K_w)*RTL/(1+H_NH3*(1+K_NH3*G17/K_w)*RTL)*(K_NH3*G17/K_w)/(1+K_NH3*G17/K_w)</f>
        <v/>
      </c>
      <c r="R17" s="5">
        <f>K_w/G17</f>
        <v/>
      </c>
      <c r="S17" s="12">
        <f>(G17+Q17-L17-2*M17-P17-R17-2*O17-N17)*1000000</f>
        <v/>
      </c>
      <c r="T17" s="5">
        <f>D17*H_H2O2*RTL/(1+H_H2O2*RTL)</f>
        <v/>
      </c>
      <c r="U17" s="5">
        <f>E17*H_O3*RTL/(1+H_O3*RTL)</f>
        <v/>
      </c>
      <c r="V17" s="5">
        <f>k_H2O2*G17*T17*L17/(1+Keq_H2O2*G17)</f>
        <v/>
      </c>
      <c r="W17" s="5">
        <f>(k_O3_a*K17+k_O3_b*L17+k_O3_c*M17)*U17</f>
        <v/>
      </c>
      <c r="X17" s="5">
        <f>V17+W17</f>
        <v/>
      </c>
    </row>
    <row r="18">
      <c r="A18" s="5">
        <f>A17+dt_min</f>
        <v/>
      </c>
      <c r="B18" s="5">
        <f>MAX(B17-X17*dt_min*60,0)</f>
        <v/>
      </c>
      <c r="C18" s="5">
        <f>C17+(B17-B18)</f>
        <v/>
      </c>
      <c r="D18" s="5">
        <f>MAX(D17-V17*dt_min*60,0)</f>
        <v/>
      </c>
      <c r="E18" s="5">
        <f>MAX(E17-W17*dt_min*60,0)</f>
        <v/>
      </c>
      <c r="F18" s="11" t="n">
        <v>6</v>
      </c>
      <c r="G18" s="5">
        <f>10^(-F18)</f>
        <v/>
      </c>
      <c r="H18" s="5">
        <f>H_SO2*(1+Ka_S1/G18+Ka_S1*Ka_S2/G18^2)*RTL/(1+H_SO2*(1+Ka_S1/G18+Ka_S1*Ka_S2/G18^2)*RTL)</f>
        <v/>
      </c>
      <c r="I18" s="5">
        <f>B18*H18</f>
        <v/>
      </c>
      <c r="J18" s="5">
        <f>G18^2+Ka_S1*G18+Ka_S1*Ka_S2</f>
        <v/>
      </c>
      <c r="K18" s="5">
        <f>I18*G18^2/J18</f>
        <v/>
      </c>
      <c r="L18" s="5">
        <f>I18*Ka_S1*G18/J18</f>
        <v/>
      </c>
      <c r="M18" s="5">
        <f>I18*Ka_S1*Ka_S2/J18</f>
        <v/>
      </c>
      <c r="N18" s="5">
        <f>C18*G18/(G18+K_HSO4)</f>
        <v/>
      </c>
      <c r="O18" s="5">
        <f>C18*K_HSO4/(G18+K_HSO4)</f>
        <v/>
      </c>
      <c r="P18" s="5">
        <f>Ntot</f>
        <v/>
      </c>
      <c r="Q18" s="5">
        <f>Atot*H_NH3*(1+K_NH3*G18/K_w)*RTL/(1+H_NH3*(1+K_NH3*G18/K_w)*RTL)*(K_NH3*G18/K_w)/(1+K_NH3*G18/K_w)</f>
        <v/>
      </c>
      <c r="R18" s="5">
        <f>K_w/G18</f>
        <v/>
      </c>
      <c r="S18" s="12">
        <f>(G18+Q18-L18-2*M18-P18-R18-2*O18-N18)*1000000</f>
        <v/>
      </c>
      <c r="T18" s="5">
        <f>D18*H_H2O2*RTL/(1+H_H2O2*RTL)</f>
        <v/>
      </c>
      <c r="U18" s="5">
        <f>E18*H_O3*RTL/(1+H_O3*RTL)</f>
        <v/>
      </c>
      <c r="V18" s="5">
        <f>k_H2O2*G18*T18*L18/(1+Keq_H2O2*G18)</f>
        <v/>
      </c>
      <c r="W18" s="5">
        <f>(k_O3_a*K18+k_O3_b*L18+k_O3_c*M18)*U18</f>
        <v/>
      </c>
      <c r="X18" s="5">
        <f>V18+W18</f>
        <v/>
      </c>
    </row>
    <row r="19">
      <c r="A19" s="5">
        <f>A18+dt_min</f>
        <v/>
      </c>
      <c r="B19" s="5">
        <f>MAX(B18-X18*dt_min*60,0)</f>
        <v/>
      </c>
      <c r="C19" s="5">
        <f>C18+(B18-B19)</f>
        <v/>
      </c>
      <c r="D19" s="5">
        <f>MAX(D18-V18*dt_min*60,0)</f>
        <v/>
      </c>
      <c r="E19" s="5">
        <f>MAX(E18-W18*dt_min*60,0)</f>
        <v/>
      </c>
      <c r="F19" s="11" t="n">
        <v>6</v>
      </c>
      <c r="G19" s="5">
        <f>10^(-F19)</f>
        <v/>
      </c>
      <c r="H19" s="5">
        <f>H_SO2*(1+Ka_S1/G19+Ka_S1*Ka_S2/G19^2)*RTL/(1+H_SO2*(1+Ka_S1/G19+Ka_S1*Ka_S2/G19^2)*RTL)</f>
        <v/>
      </c>
      <c r="I19" s="5">
        <f>B19*H19</f>
        <v/>
      </c>
      <c r="J19" s="5">
        <f>G19^2+Ka_S1*G19+Ka_S1*Ka_S2</f>
        <v/>
      </c>
      <c r="K19" s="5">
        <f>I19*G19^2/J19</f>
        <v/>
      </c>
      <c r="L19" s="5">
        <f>I19*Ka_S1*G19/J19</f>
        <v/>
      </c>
      <c r="M19" s="5">
        <f>I19*Ka_S1*Ka_S2/J19</f>
        <v/>
      </c>
      <c r="N19" s="5">
        <f>C19*G19/(G19+K_HSO4)</f>
        <v/>
      </c>
      <c r="O19" s="5">
        <f>C19*K_HSO4/(G19+K_HSO4)</f>
        <v/>
      </c>
      <c r="P19" s="5">
        <f>Ntot</f>
        <v/>
      </c>
      <c r="Q19" s="5">
        <f>Atot*H_NH3*(1+K_NH3*G19/K_w)*RTL/(1+H_NH3*(1+K_NH3*G19/K_w)*RTL)*(K_NH3*G19/K_w)/(1+K_NH3*G19/K_w)</f>
        <v/>
      </c>
      <c r="R19" s="5">
        <f>K_w/G19</f>
        <v/>
      </c>
      <c r="S19" s="12">
        <f>(G19+Q19-L19-2*M19-P19-R19-2*O19-N19)*1000000</f>
        <v/>
      </c>
      <c r="T19" s="5">
        <f>D19*H_H2O2*RTL/(1+H_H2O2*RTL)</f>
        <v/>
      </c>
      <c r="U19" s="5">
        <f>E19*H_O3*RTL/(1+H_O3*RTL)</f>
        <v/>
      </c>
      <c r="V19" s="5">
        <f>k_H2O2*G19*T19*L19/(1+Keq_H2O2*G19)</f>
        <v/>
      </c>
      <c r="W19" s="5">
        <f>(k_O3_a*K19+k_O3_b*L19+k_O3_c*M19)*U19</f>
        <v/>
      </c>
      <c r="X19" s="5">
        <f>V19+W19</f>
        <v/>
      </c>
    </row>
    <row r="20">
      <c r="A20" s="5">
        <f>A19+dt_min</f>
        <v/>
      </c>
      <c r="B20" s="5">
        <f>MAX(B19-X19*dt_min*60,0)</f>
        <v/>
      </c>
      <c r="C20" s="5">
        <f>C19+(B19-B20)</f>
        <v/>
      </c>
      <c r="D20" s="5">
        <f>MAX(D19-V19*dt_min*60,0)</f>
        <v/>
      </c>
      <c r="E20" s="5">
        <f>MAX(E19-W19*dt_min*60,0)</f>
        <v/>
      </c>
      <c r="F20" s="11" t="n">
        <v>6</v>
      </c>
      <c r="G20" s="5">
        <f>10^(-F20)</f>
        <v/>
      </c>
      <c r="H20" s="5">
        <f>H_SO2*(1+Ka_S1/G20+Ka_S1*Ka_S2/G20^2)*RTL/(1+H_SO2*(1+Ka_S1/G20+Ka_S1*Ka_S2/G20^2)*RTL)</f>
        <v/>
      </c>
      <c r="I20" s="5">
        <f>B20*H20</f>
        <v/>
      </c>
      <c r="J20" s="5">
        <f>G20^2+Ka_S1*G20+Ka_S1*Ka_S2</f>
        <v/>
      </c>
      <c r="K20" s="5">
        <f>I20*G20^2/J20</f>
        <v/>
      </c>
      <c r="L20" s="5">
        <f>I20*Ka_S1*G20/J20</f>
        <v/>
      </c>
      <c r="M20" s="5">
        <f>I20*Ka_S1*Ka_S2/J20</f>
        <v/>
      </c>
      <c r="N20" s="5">
        <f>C20*G20/(G20+K_HSO4)</f>
        <v/>
      </c>
      <c r="O20" s="5">
        <f>C20*K_HSO4/(G20+K_HSO4)</f>
        <v/>
      </c>
      <c r="P20" s="5">
        <f>Ntot</f>
        <v/>
      </c>
      <c r="Q20" s="5">
        <f>Atot*H_NH3*(1+K_NH3*G20/K_w)*RTL/(1+H_NH3*(1+K_NH3*G20/K_w)*RTL)*(K_NH3*G20/K_w)/(1+K_NH3*G20/K_w)</f>
        <v/>
      </c>
      <c r="R20" s="5">
        <f>K_w/G20</f>
        <v/>
      </c>
      <c r="S20" s="12">
        <f>(G20+Q20-L20-2*M20-P20-R20-2*O20-N20)*1000000</f>
        <v/>
      </c>
      <c r="T20" s="5">
        <f>D20*H_H2O2*RTL/(1+H_H2O2*RTL)</f>
        <v/>
      </c>
      <c r="U20" s="5">
        <f>E20*H_O3*RTL/(1+H_O3*RTL)</f>
        <v/>
      </c>
      <c r="V20" s="5">
        <f>k_H2O2*G20*T20*L20/(1+Keq_H2O2*G20)</f>
        <v/>
      </c>
      <c r="W20" s="5">
        <f>(k_O3_a*K20+k_O3_b*L20+k_O3_c*M20)*U20</f>
        <v/>
      </c>
      <c r="X20" s="5">
        <f>V20+W20</f>
        <v/>
      </c>
    </row>
    <row r="21">
      <c r="A21" s="5">
        <f>A20+dt_min</f>
        <v/>
      </c>
      <c r="B21" s="5">
        <f>MAX(B20-X20*dt_min*60,0)</f>
        <v/>
      </c>
      <c r="C21" s="5">
        <f>C20+(B20-B21)</f>
        <v/>
      </c>
      <c r="D21" s="5">
        <f>MAX(D20-V20*dt_min*60,0)</f>
        <v/>
      </c>
      <c r="E21" s="5">
        <f>MAX(E20-W20*dt_min*60,0)</f>
        <v/>
      </c>
      <c r="F21" s="11" t="n">
        <v>6</v>
      </c>
      <c r="G21" s="5">
        <f>10^(-F21)</f>
        <v/>
      </c>
      <c r="H21" s="5">
        <f>H_SO2*(1+Ka_S1/G21+Ka_S1*Ka_S2/G21^2)*RTL/(1+H_SO2*(1+Ka_S1/G21+Ka_S1*Ka_S2/G21^2)*RTL)</f>
        <v/>
      </c>
      <c r="I21" s="5">
        <f>B21*H21</f>
        <v/>
      </c>
      <c r="J21" s="5">
        <f>G21^2+Ka_S1*G21+Ka_S1*Ka_S2</f>
        <v/>
      </c>
      <c r="K21" s="5">
        <f>I21*G21^2/J21</f>
        <v/>
      </c>
      <c r="L21" s="5">
        <f>I21*Ka_S1*G21/J21</f>
        <v/>
      </c>
      <c r="M21" s="5">
        <f>I21*Ka_S1*Ka_S2/J21</f>
        <v/>
      </c>
      <c r="N21" s="5">
        <f>C21*G21/(G21+K_HSO4)</f>
        <v/>
      </c>
      <c r="O21" s="5">
        <f>C21*K_HSO4/(G21+K_HSO4)</f>
        <v/>
      </c>
      <c r="P21" s="5">
        <f>Ntot</f>
        <v/>
      </c>
      <c r="Q21" s="5">
        <f>Atot*H_NH3*(1+K_NH3*G21/K_w)*RTL/(1+H_NH3*(1+K_NH3*G21/K_w)*RTL)*(K_NH3*G21/K_w)/(1+K_NH3*G21/K_w)</f>
        <v/>
      </c>
      <c r="R21" s="5">
        <f>K_w/G21</f>
        <v/>
      </c>
      <c r="S21" s="12">
        <f>(G21+Q21-L21-2*M21-P21-R21-2*O21-N21)*1000000</f>
        <v/>
      </c>
      <c r="T21" s="5">
        <f>D21*H_H2O2*RTL/(1+H_H2O2*RTL)</f>
        <v/>
      </c>
      <c r="U21" s="5">
        <f>E21*H_O3*RTL/(1+H_O3*RTL)</f>
        <v/>
      </c>
      <c r="V21" s="5">
        <f>k_H2O2*G21*T21*L21/(1+Keq_H2O2*G21)</f>
        <v/>
      </c>
      <c r="W21" s="5">
        <f>(k_O3_a*K21+k_O3_b*L21+k_O3_c*M21)*U21</f>
        <v/>
      </c>
      <c r="X21" s="5">
        <f>V21+W21</f>
        <v/>
      </c>
    </row>
    <row r="22">
      <c r="A22" s="5">
        <f>A21+dt_min</f>
        <v/>
      </c>
      <c r="B22" s="5">
        <f>MAX(B21-X21*dt_min*60,0)</f>
        <v/>
      </c>
      <c r="C22" s="5">
        <f>C21+(B21-B22)</f>
        <v/>
      </c>
      <c r="D22" s="5">
        <f>MAX(D21-V21*dt_min*60,0)</f>
        <v/>
      </c>
      <c r="E22" s="5">
        <f>MAX(E21-W21*dt_min*60,0)</f>
        <v/>
      </c>
      <c r="F22" s="11" t="n">
        <v>6</v>
      </c>
      <c r="G22" s="5">
        <f>10^(-F22)</f>
        <v/>
      </c>
      <c r="H22" s="5">
        <f>H_SO2*(1+Ka_S1/G22+Ka_S1*Ka_S2/G22^2)*RTL/(1+H_SO2*(1+Ka_S1/G22+Ka_S1*Ka_S2/G22^2)*RTL)</f>
        <v/>
      </c>
      <c r="I22" s="5">
        <f>B22*H22</f>
        <v/>
      </c>
      <c r="J22" s="5">
        <f>G22^2+Ka_S1*G22+Ka_S1*Ka_S2</f>
        <v/>
      </c>
      <c r="K22" s="5">
        <f>I22*G22^2/J22</f>
        <v/>
      </c>
      <c r="L22" s="5">
        <f>I22*Ka_S1*G22/J22</f>
        <v/>
      </c>
      <c r="M22" s="5">
        <f>I22*Ka_S1*Ka_S2/J22</f>
        <v/>
      </c>
      <c r="N22" s="5">
        <f>C22*G22/(G22+K_HSO4)</f>
        <v/>
      </c>
      <c r="O22" s="5">
        <f>C22*K_HSO4/(G22+K_HSO4)</f>
        <v/>
      </c>
      <c r="P22" s="5">
        <f>Ntot</f>
        <v/>
      </c>
      <c r="Q22" s="5">
        <f>Atot*H_NH3*(1+K_NH3*G22/K_w)*RTL/(1+H_NH3*(1+K_NH3*G22/K_w)*RTL)*(K_NH3*G22/K_w)/(1+K_NH3*G22/K_w)</f>
        <v/>
      </c>
      <c r="R22" s="5">
        <f>K_w/G22</f>
        <v/>
      </c>
      <c r="S22" s="12">
        <f>(G22+Q22-L22-2*M22-P22-R22-2*O22-N22)*1000000</f>
        <v/>
      </c>
      <c r="T22" s="5">
        <f>D22*H_H2O2*RTL/(1+H_H2O2*RTL)</f>
        <v/>
      </c>
      <c r="U22" s="5">
        <f>E22*H_O3*RTL/(1+H_O3*RTL)</f>
        <v/>
      </c>
      <c r="V22" s="5">
        <f>k_H2O2*G22*T22*L22/(1+Keq_H2O2*G22)</f>
        <v/>
      </c>
      <c r="W22" s="5">
        <f>(k_O3_a*K22+k_O3_b*L22+k_O3_c*M22)*U22</f>
        <v/>
      </c>
      <c r="X22" s="5">
        <f>V22+W22</f>
        <v/>
      </c>
    </row>
    <row r="23">
      <c r="A23" s="5">
        <f>A22+dt_min</f>
        <v/>
      </c>
      <c r="B23" s="5">
        <f>MAX(B22-X22*dt_min*60,0)</f>
        <v/>
      </c>
      <c r="C23" s="5">
        <f>C22+(B22-B23)</f>
        <v/>
      </c>
      <c r="D23" s="5">
        <f>MAX(D22-V22*dt_min*60,0)</f>
        <v/>
      </c>
      <c r="E23" s="5">
        <f>MAX(E22-W22*dt_min*60,0)</f>
        <v/>
      </c>
      <c r="F23" s="11" t="n">
        <v>6</v>
      </c>
      <c r="G23" s="5">
        <f>10^(-F23)</f>
        <v/>
      </c>
      <c r="H23" s="5">
        <f>H_SO2*(1+Ka_S1/G23+Ka_S1*Ka_S2/G23^2)*RTL/(1+H_SO2*(1+Ka_S1/G23+Ka_S1*Ka_S2/G23^2)*RTL)</f>
        <v/>
      </c>
      <c r="I23" s="5">
        <f>B23*H23</f>
        <v/>
      </c>
      <c r="J23" s="5">
        <f>G23^2+Ka_S1*G23+Ka_S1*Ka_S2</f>
        <v/>
      </c>
      <c r="K23" s="5">
        <f>I23*G23^2/J23</f>
        <v/>
      </c>
      <c r="L23" s="5">
        <f>I23*Ka_S1*G23/J23</f>
        <v/>
      </c>
      <c r="M23" s="5">
        <f>I23*Ka_S1*Ka_S2/J23</f>
        <v/>
      </c>
      <c r="N23" s="5">
        <f>C23*G23/(G23+K_HSO4)</f>
        <v/>
      </c>
      <c r="O23" s="5">
        <f>C23*K_HSO4/(G23+K_HSO4)</f>
        <v/>
      </c>
      <c r="P23" s="5">
        <f>Ntot</f>
        <v/>
      </c>
      <c r="Q23" s="5">
        <f>Atot*H_NH3*(1+K_NH3*G23/K_w)*RTL/(1+H_NH3*(1+K_NH3*G23/K_w)*RTL)*(K_NH3*G23/K_w)/(1+K_NH3*G23/K_w)</f>
        <v/>
      </c>
      <c r="R23" s="5">
        <f>K_w/G23</f>
        <v/>
      </c>
      <c r="S23" s="12">
        <f>(G23+Q23-L23-2*M23-P23-R23-2*O23-N23)*1000000</f>
        <v/>
      </c>
      <c r="T23" s="5">
        <f>D23*H_H2O2*RTL/(1+H_H2O2*RTL)</f>
        <v/>
      </c>
      <c r="U23" s="5">
        <f>E23*H_O3*RTL/(1+H_O3*RTL)</f>
        <v/>
      </c>
      <c r="V23" s="5">
        <f>k_H2O2*G23*T23*L23/(1+Keq_H2O2*G23)</f>
        <v/>
      </c>
      <c r="W23" s="5">
        <f>(k_O3_a*K23+k_O3_b*L23+k_O3_c*M23)*U23</f>
        <v/>
      </c>
      <c r="X23" s="5">
        <f>V23+W23</f>
        <v/>
      </c>
    </row>
    <row r="24">
      <c r="A24" s="5">
        <f>A23+dt_min</f>
        <v/>
      </c>
      <c r="B24" s="5">
        <f>MAX(B23-X23*dt_min*60,0)</f>
        <v/>
      </c>
      <c r="C24" s="5">
        <f>C23+(B23-B24)</f>
        <v/>
      </c>
      <c r="D24" s="5">
        <f>MAX(D23-V23*dt_min*60,0)</f>
        <v/>
      </c>
      <c r="E24" s="5">
        <f>MAX(E23-W23*dt_min*60,0)</f>
        <v/>
      </c>
      <c r="F24" s="11" t="n">
        <v>6</v>
      </c>
      <c r="G24" s="5">
        <f>10^(-F24)</f>
        <v/>
      </c>
      <c r="H24" s="5">
        <f>H_SO2*(1+Ka_S1/G24+Ka_S1*Ka_S2/G24^2)*RTL/(1+H_SO2*(1+Ka_S1/G24+Ka_S1*Ka_S2/G24^2)*RTL)</f>
        <v/>
      </c>
      <c r="I24" s="5">
        <f>B24*H24</f>
        <v/>
      </c>
      <c r="J24" s="5">
        <f>G24^2+Ka_S1*G24+Ka_S1*Ka_S2</f>
        <v/>
      </c>
      <c r="K24" s="5">
        <f>I24*G24^2/J24</f>
        <v/>
      </c>
      <c r="L24" s="5">
        <f>I24*Ka_S1*G24/J24</f>
        <v/>
      </c>
      <c r="M24" s="5">
        <f>I24*Ka_S1*Ka_S2/J24</f>
        <v/>
      </c>
      <c r="N24" s="5">
        <f>C24*G24/(G24+K_HSO4)</f>
        <v/>
      </c>
      <c r="O24" s="5">
        <f>C24*K_HSO4/(G24+K_HSO4)</f>
        <v/>
      </c>
      <c r="P24" s="5">
        <f>Ntot</f>
        <v/>
      </c>
      <c r="Q24" s="5">
        <f>Atot*H_NH3*(1+K_NH3*G24/K_w)*RTL/(1+H_NH3*(1+K_NH3*G24/K_w)*RTL)*(K_NH3*G24/K_w)/(1+K_NH3*G24/K_w)</f>
        <v/>
      </c>
      <c r="R24" s="5">
        <f>K_w/G24</f>
        <v/>
      </c>
      <c r="S24" s="12">
        <f>(G24+Q24-L24-2*M24-P24-R24-2*O24-N24)*1000000</f>
        <v/>
      </c>
      <c r="T24" s="5">
        <f>D24*H_H2O2*RTL/(1+H_H2O2*RTL)</f>
        <v/>
      </c>
      <c r="U24" s="5">
        <f>E24*H_O3*RTL/(1+H_O3*RTL)</f>
        <v/>
      </c>
      <c r="V24" s="5">
        <f>k_H2O2*G24*T24*L24/(1+Keq_H2O2*G24)</f>
        <v/>
      </c>
      <c r="W24" s="5">
        <f>(k_O3_a*K24+k_O3_b*L24+k_O3_c*M24)*U24</f>
        <v/>
      </c>
      <c r="X24" s="5">
        <f>V24+W24</f>
        <v/>
      </c>
    </row>
    <row r="25">
      <c r="A25" s="5">
        <f>A24+dt_min</f>
        <v/>
      </c>
      <c r="B25" s="5">
        <f>MAX(B24-X24*dt_min*60,0)</f>
        <v/>
      </c>
      <c r="C25" s="5">
        <f>C24+(B24-B25)</f>
        <v/>
      </c>
      <c r="D25" s="5">
        <f>MAX(D24-V24*dt_min*60,0)</f>
        <v/>
      </c>
      <c r="E25" s="5">
        <f>MAX(E24-W24*dt_min*60,0)</f>
        <v/>
      </c>
      <c r="F25" s="11" t="n">
        <v>6</v>
      </c>
      <c r="G25" s="5">
        <f>10^(-F25)</f>
        <v/>
      </c>
      <c r="H25" s="5">
        <f>H_SO2*(1+Ka_S1/G25+Ka_S1*Ka_S2/G25^2)*RTL/(1+H_SO2*(1+Ka_S1/G25+Ka_S1*Ka_S2/G25^2)*RTL)</f>
        <v/>
      </c>
      <c r="I25" s="5">
        <f>B25*H25</f>
        <v/>
      </c>
      <c r="J25" s="5">
        <f>G25^2+Ka_S1*G25+Ka_S1*Ka_S2</f>
        <v/>
      </c>
      <c r="K25" s="5">
        <f>I25*G25^2/J25</f>
        <v/>
      </c>
      <c r="L25" s="5">
        <f>I25*Ka_S1*G25/J25</f>
        <v/>
      </c>
      <c r="M25" s="5">
        <f>I25*Ka_S1*Ka_S2/J25</f>
        <v/>
      </c>
      <c r="N25" s="5">
        <f>C25*G25/(G25+K_HSO4)</f>
        <v/>
      </c>
      <c r="O25" s="5">
        <f>C25*K_HSO4/(G25+K_HSO4)</f>
        <v/>
      </c>
      <c r="P25" s="5">
        <f>Ntot</f>
        <v/>
      </c>
      <c r="Q25" s="5">
        <f>Atot*H_NH3*(1+K_NH3*G25/K_w)*RTL/(1+H_NH3*(1+K_NH3*G25/K_w)*RTL)*(K_NH3*G25/K_w)/(1+K_NH3*G25/K_w)</f>
        <v/>
      </c>
      <c r="R25" s="5">
        <f>K_w/G25</f>
        <v/>
      </c>
      <c r="S25" s="12">
        <f>(G25+Q25-L25-2*M25-P25-R25-2*O25-N25)*1000000</f>
        <v/>
      </c>
      <c r="T25" s="5">
        <f>D25*H_H2O2*RTL/(1+H_H2O2*RTL)</f>
        <v/>
      </c>
      <c r="U25" s="5">
        <f>E25*H_O3*RTL/(1+H_O3*RTL)</f>
        <v/>
      </c>
      <c r="V25" s="5">
        <f>k_H2O2*G25*T25*L25/(1+Keq_H2O2*G25)</f>
        <v/>
      </c>
      <c r="W25" s="5">
        <f>(k_O3_a*K25+k_O3_b*L25+k_O3_c*M25)*U25</f>
        <v/>
      </c>
      <c r="X25" s="5">
        <f>V25+W25</f>
        <v/>
      </c>
    </row>
    <row r="26">
      <c r="A26" s="5">
        <f>A25+dt_min</f>
        <v/>
      </c>
      <c r="B26" s="5">
        <f>MAX(B25-X25*dt_min*60,0)</f>
        <v/>
      </c>
      <c r="C26" s="5">
        <f>C25+(B25-B26)</f>
        <v/>
      </c>
      <c r="D26" s="5">
        <f>MAX(D25-V25*dt_min*60,0)</f>
        <v/>
      </c>
      <c r="E26" s="5">
        <f>MAX(E25-W25*dt_min*60,0)</f>
        <v/>
      </c>
      <c r="F26" s="11" t="n">
        <v>6</v>
      </c>
      <c r="G26" s="5">
        <f>10^(-F26)</f>
        <v/>
      </c>
      <c r="H26" s="5">
        <f>H_SO2*(1+Ka_S1/G26+Ka_S1*Ka_S2/G26^2)*RTL/(1+H_SO2*(1+Ka_S1/G26+Ka_S1*Ka_S2/G26^2)*RTL)</f>
        <v/>
      </c>
      <c r="I26" s="5">
        <f>B26*H26</f>
        <v/>
      </c>
      <c r="J26" s="5">
        <f>G26^2+Ka_S1*G26+Ka_S1*Ka_S2</f>
        <v/>
      </c>
      <c r="K26" s="5">
        <f>I26*G26^2/J26</f>
        <v/>
      </c>
      <c r="L26" s="5">
        <f>I26*Ka_S1*G26/J26</f>
        <v/>
      </c>
      <c r="M26" s="5">
        <f>I26*Ka_S1*Ka_S2/J26</f>
        <v/>
      </c>
      <c r="N26" s="5">
        <f>C26*G26/(G26+K_HSO4)</f>
        <v/>
      </c>
      <c r="O26" s="5">
        <f>C26*K_HSO4/(G26+K_HSO4)</f>
        <v/>
      </c>
      <c r="P26" s="5">
        <f>Ntot</f>
        <v/>
      </c>
      <c r="Q26" s="5">
        <f>Atot*H_NH3*(1+K_NH3*G26/K_w)*RTL/(1+H_NH3*(1+K_NH3*G26/K_w)*RTL)*(K_NH3*G26/K_w)/(1+K_NH3*G26/K_w)</f>
        <v/>
      </c>
      <c r="R26" s="5">
        <f>K_w/G26</f>
        <v/>
      </c>
      <c r="S26" s="12">
        <f>(G26+Q26-L26-2*M26-P26-R26-2*O26-N26)*1000000</f>
        <v/>
      </c>
      <c r="T26" s="5">
        <f>D26*H_H2O2*RTL/(1+H_H2O2*RTL)</f>
        <v/>
      </c>
      <c r="U26" s="5">
        <f>E26*H_O3*RTL/(1+H_O3*RTL)</f>
        <v/>
      </c>
      <c r="V26" s="5">
        <f>k_H2O2*G26*T26*L26/(1+Keq_H2O2*G26)</f>
        <v/>
      </c>
      <c r="W26" s="5">
        <f>(k_O3_a*K26+k_O3_b*L26+k_O3_c*M26)*U26</f>
        <v/>
      </c>
      <c r="X26" s="5">
        <f>V26+W26</f>
        <v/>
      </c>
    </row>
    <row r="27">
      <c r="A27" s="5">
        <f>A26+dt_min</f>
        <v/>
      </c>
      <c r="B27" s="5">
        <f>MAX(B26-X26*dt_min*60,0)</f>
        <v/>
      </c>
      <c r="C27" s="5">
        <f>C26+(B26-B27)</f>
        <v/>
      </c>
      <c r="D27" s="5">
        <f>MAX(D26-V26*dt_min*60,0)</f>
        <v/>
      </c>
      <c r="E27" s="5">
        <f>MAX(E26-W26*dt_min*60,0)</f>
        <v/>
      </c>
      <c r="F27" s="11" t="n">
        <v>6</v>
      </c>
      <c r="G27" s="5">
        <f>10^(-F27)</f>
        <v/>
      </c>
      <c r="H27" s="5">
        <f>H_SO2*(1+Ka_S1/G27+Ka_S1*Ka_S2/G27^2)*RTL/(1+H_SO2*(1+Ka_S1/G27+Ka_S1*Ka_S2/G27^2)*RTL)</f>
        <v/>
      </c>
      <c r="I27" s="5">
        <f>B27*H27</f>
        <v/>
      </c>
      <c r="J27" s="5">
        <f>G27^2+Ka_S1*G27+Ka_S1*Ka_S2</f>
        <v/>
      </c>
      <c r="K27" s="5">
        <f>I27*G27^2/J27</f>
        <v/>
      </c>
      <c r="L27" s="5">
        <f>I27*Ka_S1*G27/J27</f>
        <v/>
      </c>
      <c r="M27" s="5">
        <f>I27*Ka_S1*Ka_S2/J27</f>
        <v/>
      </c>
      <c r="N27" s="5">
        <f>C27*G27/(G27+K_HSO4)</f>
        <v/>
      </c>
      <c r="O27" s="5">
        <f>C27*K_HSO4/(G27+K_HSO4)</f>
        <v/>
      </c>
      <c r="P27" s="5">
        <f>Ntot</f>
        <v/>
      </c>
      <c r="Q27" s="5">
        <f>Atot*H_NH3*(1+K_NH3*G27/K_w)*RTL/(1+H_NH3*(1+K_NH3*G27/K_w)*RTL)*(K_NH3*G27/K_w)/(1+K_NH3*G27/K_w)</f>
        <v/>
      </c>
      <c r="R27" s="5">
        <f>K_w/G27</f>
        <v/>
      </c>
      <c r="S27" s="12">
        <f>(G27+Q27-L27-2*M27-P27-R27-2*O27-N27)*1000000</f>
        <v/>
      </c>
      <c r="T27" s="5">
        <f>D27*H_H2O2*RTL/(1+H_H2O2*RTL)</f>
        <v/>
      </c>
      <c r="U27" s="5">
        <f>E27*H_O3*RTL/(1+H_O3*RTL)</f>
        <v/>
      </c>
      <c r="V27" s="5">
        <f>k_H2O2*G27*T27*L27/(1+Keq_H2O2*G27)</f>
        <v/>
      </c>
      <c r="W27" s="5">
        <f>(k_O3_a*K27+k_O3_b*L27+k_O3_c*M27)*U27</f>
        <v/>
      </c>
      <c r="X27" s="5">
        <f>V27+W27</f>
        <v/>
      </c>
    </row>
    <row r="28">
      <c r="A28" s="5">
        <f>A27+dt_min</f>
        <v/>
      </c>
      <c r="B28" s="5">
        <f>MAX(B27-X27*dt_min*60,0)</f>
        <v/>
      </c>
      <c r="C28" s="5">
        <f>C27+(B27-B28)</f>
        <v/>
      </c>
      <c r="D28" s="5">
        <f>MAX(D27-V27*dt_min*60,0)</f>
        <v/>
      </c>
      <c r="E28" s="5">
        <f>MAX(E27-W27*dt_min*60,0)</f>
        <v/>
      </c>
      <c r="F28" s="11" t="n">
        <v>6</v>
      </c>
      <c r="G28" s="5">
        <f>10^(-F28)</f>
        <v/>
      </c>
      <c r="H28" s="5">
        <f>H_SO2*(1+Ka_S1/G28+Ka_S1*Ka_S2/G28^2)*RTL/(1+H_SO2*(1+Ka_S1/G28+Ka_S1*Ka_S2/G28^2)*RTL)</f>
        <v/>
      </c>
      <c r="I28" s="5">
        <f>B28*H28</f>
        <v/>
      </c>
      <c r="J28" s="5">
        <f>G28^2+Ka_S1*G28+Ka_S1*Ka_S2</f>
        <v/>
      </c>
      <c r="K28" s="5">
        <f>I28*G28^2/J28</f>
        <v/>
      </c>
      <c r="L28" s="5">
        <f>I28*Ka_S1*G28/J28</f>
        <v/>
      </c>
      <c r="M28" s="5">
        <f>I28*Ka_S1*Ka_S2/J28</f>
        <v/>
      </c>
      <c r="N28" s="5">
        <f>C28*G28/(G28+K_HSO4)</f>
        <v/>
      </c>
      <c r="O28" s="5">
        <f>C28*K_HSO4/(G28+K_HSO4)</f>
        <v/>
      </c>
      <c r="P28" s="5">
        <f>Ntot</f>
        <v/>
      </c>
      <c r="Q28" s="5">
        <f>Atot*H_NH3*(1+K_NH3*G28/K_w)*RTL/(1+H_NH3*(1+K_NH3*G28/K_w)*RTL)*(K_NH3*G28/K_w)/(1+K_NH3*G28/K_w)</f>
        <v/>
      </c>
      <c r="R28" s="5">
        <f>K_w/G28</f>
        <v/>
      </c>
      <c r="S28" s="12">
        <f>(G28+Q28-L28-2*M28-P28-R28-2*O28-N28)*1000000</f>
        <v/>
      </c>
      <c r="T28" s="5">
        <f>D28*H_H2O2*RTL/(1+H_H2O2*RTL)</f>
        <v/>
      </c>
      <c r="U28" s="5">
        <f>E28*H_O3*RTL/(1+H_O3*RTL)</f>
        <v/>
      </c>
      <c r="V28" s="5">
        <f>k_H2O2*G28*T28*L28/(1+Keq_H2O2*G28)</f>
        <v/>
      </c>
      <c r="W28" s="5">
        <f>(k_O3_a*K28+k_O3_b*L28+k_O3_c*M28)*U28</f>
        <v/>
      </c>
      <c r="X28" s="5">
        <f>V28+W28</f>
        <v/>
      </c>
    </row>
    <row r="29">
      <c r="A29" s="5">
        <f>A28+dt_min</f>
        <v/>
      </c>
      <c r="B29" s="5">
        <f>MAX(B28-X28*dt_min*60,0)</f>
        <v/>
      </c>
      <c r="C29" s="5">
        <f>C28+(B28-B29)</f>
        <v/>
      </c>
      <c r="D29" s="5">
        <f>MAX(D28-V28*dt_min*60,0)</f>
        <v/>
      </c>
      <c r="E29" s="5">
        <f>MAX(E28-W28*dt_min*60,0)</f>
        <v/>
      </c>
      <c r="F29" s="11" t="n">
        <v>6</v>
      </c>
      <c r="G29" s="5">
        <f>10^(-F29)</f>
        <v/>
      </c>
      <c r="H29" s="5">
        <f>H_SO2*(1+Ka_S1/G29+Ka_S1*Ka_S2/G29^2)*RTL/(1+H_SO2*(1+Ka_S1/G29+Ka_S1*Ka_S2/G29^2)*RTL)</f>
        <v/>
      </c>
      <c r="I29" s="5">
        <f>B29*H29</f>
        <v/>
      </c>
      <c r="J29" s="5">
        <f>G29^2+Ka_S1*G29+Ka_S1*Ka_S2</f>
        <v/>
      </c>
      <c r="K29" s="5">
        <f>I29*G29^2/J29</f>
        <v/>
      </c>
      <c r="L29" s="5">
        <f>I29*Ka_S1*G29/J29</f>
        <v/>
      </c>
      <c r="M29" s="5">
        <f>I29*Ka_S1*Ka_S2/J29</f>
        <v/>
      </c>
      <c r="N29" s="5">
        <f>C29*G29/(G29+K_HSO4)</f>
        <v/>
      </c>
      <c r="O29" s="5">
        <f>C29*K_HSO4/(G29+K_HSO4)</f>
        <v/>
      </c>
      <c r="P29" s="5">
        <f>Ntot</f>
        <v/>
      </c>
      <c r="Q29" s="5">
        <f>Atot*H_NH3*(1+K_NH3*G29/K_w)*RTL/(1+H_NH3*(1+K_NH3*G29/K_w)*RTL)*(K_NH3*G29/K_w)/(1+K_NH3*G29/K_w)</f>
        <v/>
      </c>
      <c r="R29" s="5">
        <f>K_w/G29</f>
        <v/>
      </c>
      <c r="S29" s="12">
        <f>(G29+Q29-L29-2*M29-P29-R29-2*O29-N29)*1000000</f>
        <v/>
      </c>
      <c r="T29" s="5">
        <f>D29*H_H2O2*RTL/(1+H_H2O2*RTL)</f>
        <v/>
      </c>
      <c r="U29" s="5">
        <f>E29*H_O3*RTL/(1+H_O3*RTL)</f>
        <v/>
      </c>
      <c r="V29" s="5">
        <f>k_H2O2*G29*T29*L29/(1+Keq_H2O2*G29)</f>
        <v/>
      </c>
      <c r="W29" s="5">
        <f>(k_O3_a*K29+k_O3_b*L29+k_O3_c*M29)*U29</f>
        <v/>
      </c>
      <c r="X29" s="5">
        <f>V29+W29</f>
        <v/>
      </c>
    </row>
    <row r="30">
      <c r="A30" s="5">
        <f>A29+dt_min</f>
        <v/>
      </c>
      <c r="B30" s="5">
        <f>MAX(B29-X29*dt_min*60,0)</f>
        <v/>
      </c>
      <c r="C30" s="5">
        <f>C29+(B29-B30)</f>
        <v/>
      </c>
      <c r="D30" s="5">
        <f>MAX(D29-V29*dt_min*60,0)</f>
        <v/>
      </c>
      <c r="E30" s="5">
        <f>MAX(E29-W29*dt_min*60,0)</f>
        <v/>
      </c>
      <c r="F30" s="11" t="n">
        <v>6</v>
      </c>
      <c r="G30" s="5">
        <f>10^(-F30)</f>
        <v/>
      </c>
      <c r="H30" s="5">
        <f>H_SO2*(1+Ka_S1/G30+Ka_S1*Ka_S2/G30^2)*RTL/(1+H_SO2*(1+Ka_S1/G30+Ka_S1*Ka_S2/G30^2)*RTL)</f>
        <v/>
      </c>
      <c r="I30" s="5">
        <f>B30*H30</f>
        <v/>
      </c>
      <c r="J30" s="5">
        <f>G30^2+Ka_S1*G30+Ka_S1*Ka_S2</f>
        <v/>
      </c>
      <c r="K30" s="5">
        <f>I30*G30^2/J30</f>
        <v/>
      </c>
      <c r="L30" s="5">
        <f>I30*Ka_S1*G30/J30</f>
        <v/>
      </c>
      <c r="M30" s="5">
        <f>I30*Ka_S1*Ka_S2/J30</f>
        <v/>
      </c>
      <c r="N30" s="5">
        <f>C30*G30/(G30+K_HSO4)</f>
        <v/>
      </c>
      <c r="O30" s="5">
        <f>C30*K_HSO4/(G30+K_HSO4)</f>
        <v/>
      </c>
      <c r="P30" s="5">
        <f>Ntot</f>
        <v/>
      </c>
      <c r="Q30" s="5">
        <f>Atot*H_NH3*(1+K_NH3*G30/K_w)*RTL/(1+H_NH3*(1+K_NH3*G30/K_w)*RTL)*(K_NH3*G30/K_w)/(1+K_NH3*G30/K_w)</f>
        <v/>
      </c>
      <c r="R30" s="5">
        <f>K_w/G30</f>
        <v/>
      </c>
      <c r="S30" s="12">
        <f>(G30+Q30-L30-2*M30-P30-R30-2*O30-N30)*1000000</f>
        <v/>
      </c>
      <c r="T30" s="5">
        <f>D30*H_H2O2*RTL/(1+H_H2O2*RTL)</f>
        <v/>
      </c>
      <c r="U30" s="5">
        <f>E30*H_O3*RTL/(1+H_O3*RTL)</f>
        <v/>
      </c>
      <c r="V30" s="5">
        <f>k_H2O2*G30*T30*L30/(1+Keq_H2O2*G30)</f>
        <v/>
      </c>
      <c r="W30" s="5">
        <f>(k_O3_a*K30+k_O3_b*L30+k_O3_c*M30)*U30</f>
        <v/>
      </c>
      <c r="X30" s="5">
        <f>V30+W30</f>
        <v/>
      </c>
    </row>
    <row r="31">
      <c r="A31" s="5">
        <f>A30+dt_min</f>
        <v/>
      </c>
      <c r="B31" s="5">
        <f>MAX(B30-X30*dt_min*60,0)</f>
        <v/>
      </c>
      <c r="C31" s="5">
        <f>C30+(B30-B31)</f>
        <v/>
      </c>
      <c r="D31" s="5">
        <f>MAX(D30-V30*dt_min*60,0)</f>
        <v/>
      </c>
      <c r="E31" s="5">
        <f>MAX(E30-W30*dt_min*60,0)</f>
        <v/>
      </c>
      <c r="F31" s="11" t="n">
        <v>6</v>
      </c>
      <c r="G31" s="5">
        <f>10^(-F31)</f>
        <v/>
      </c>
      <c r="H31" s="5">
        <f>H_SO2*(1+Ka_S1/G31+Ka_S1*Ka_S2/G31^2)*RTL/(1+H_SO2*(1+Ka_S1/G31+Ka_S1*Ka_S2/G31^2)*RTL)</f>
        <v/>
      </c>
      <c r="I31" s="5">
        <f>B31*H31</f>
        <v/>
      </c>
      <c r="J31" s="5">
        <f>G31^2+Ka_S1*G31+Ka_S1*Ka_S2</f>
        <v/>
      </c>
      <c r="K31" s="5">
        <f>I31*G31^2/J31</f>
        <v/>
      </c>
      <c r="L31" s="5">
        <f>I31*Ka_S1*G31/J31</f>
        <v/>
      </c>
      <c r="M31" s="5">
        <f>I31*Ka_S1*Ka_S2/J31</f>
        <v/>
      </c>
      <c r="N31" s="5">
        <f>C31*G31/(G31+K_HSO4)</f>
        <v/>
      </c>
      <c r="O31" s="5">
        <f>C31*K_HSO4/(G31+K_HSO4)</f>
        <v/>
      </c>
      <c r="P31" s="5">
        <f>Ntot</f>
        <v/>
      </c>
      <c r="Q31" s="5">
        <f>Atot*H_NH3*(1+K_NH3*G31/K_w)*RTL/(1+H_NH3*(1+K_NH3*G31/K_w)*RTL)*(K_NH3*G31/K_w)/(1+K_NH3*G31/K_w)</f>
        <v/>
      </c>
      <c r="R31" s="5">
        <f>K_w/G31</f>
        <v/>
      </c>
      <c r="S31" s="12">
        <f>(G31+Q31-L31-2*M31-P31-R31-2*O31-N31)*1000000</f>
        <v/>
      </c>
      <c r="T31" s="5">
        <f>D31*H_H2O2*RTL/(1+H_H2O2*RTL)</f>
        <v/>
      </c>
      <c r="U31" s="5">
        <f>E31*H_O3*RTL/(1+H_O3*RTL)</f>
        <v/>
      </c>
      <c r="V31" s="5">
        <f>k_H2O2*G31*T31*L31/(1+Keq_H2O2*G31)</f>
        <v/>
      </c>
      <c r="W31" s="5">
        <f>(k_O3_a*K31+k_O3_b*L31+k_O3_c*M31)*U31</f>
        <v/>
      </c>
      <c r="X31" s="5">
        <f>V31+W31</f>
        <v/>
      </c>
    </row>
    <row r="32">
      <c r="A32" s="5">
        <f>A31+dt_min</f>
        <v/>
      </c>
      <c r="B32" s="5">
        <f>MAX(B31-X31*dt_min*60,0)</f>
        <v/>
      </c>
      <c r="C32" s="5">
        <f>C31+(B31-B32)</f>
        <v/>
      </c>
      <c r="D32" s="5">
        <f>MAX(D31-V31*dt_min*60,0)</f>
        <v/>
      </c>
      <c r="E32" s="5">
        <f>MAX(E31-W31*dt_min*60,0)</f>
        <v/>
      </c>
      <c r="F32" s="11" t="n">
        <v>6</v>
      </c>
      <c r="G32" s="5">
        <f>10^(-F32)</f>
        <v/>
      </c>
      <c r="H32" s="5">
        <f>H_SO2*(1+Ka_S1/G32+Ka_S1*Ka_S2/G32^2)*RTL/(1+H_SO2*(1+Ka_S1/G32+Ka_S1*Ka_S2/G32^2)*RTL)</f>
        <v/>
      </c>
      <c r="I32" s="5">
        <f>B32*H32</f>
        <v/>
      </c>
      <c r="J32" s="5">
        <f>G32^2+Ka_S1*G32+Ka_S1*Ka_S2</f>
        <v/>
      </c>
      <c r="K32" s="5">
        <f>I32*G32^2/J32</f>
        <v/>
      </c>
      <c r="L32" s="5">
        <f>I32*Ka_S1*G32/J32</f>
        <v/>
      </c>
      <c r="M32" s="5">
        <f>I32*Ka_S1*Ka_S2/J32</f>
        <v/>
      </c>
      <c r="N32" s="5">
        <f>C32*G32/(G32+K_HSO4)</f>
        <v/>
      </c>
      <c r="O32" s="5">
        <f>C32*K_HSO4/(G32+K_HSO4)</f>
        <v/>
      </c>
      <c r="P32" s="5">
        <f>Ntot</f>
        <v/>
      </c>
      <c r="Q32" s="5">
        <f>Atot*H_NH3*(1+K_NH3*G32/K_w)*RTL/(1+H_NH3*(1+K_NH3*G32/K_w)*RTL)*(K_NH3*G32/K_w)/(1+K_NH3*G32/K_w)</f>
        <v/>
      </c>
      <c r="R32" s="5">
        <f>K_w/G32</f>
        <v/>
      </c>
      <c r="S32" s="12">
        <f>(G32+Q32-L32-2*M32-P32-R32-2*O32-N32)*1000000</f>
        <v/>
      </c>
      <c r="T32" s="5">
        <f>D32*H_H2O2*RTL/(1+H_H2O2*RTL)</f>
        <v/>
      </c>
      <c r="U32" s="5">
        <f>E32*H_O3*RTL/(1+H_O3*RTL)</f>
        <v/>
      </c>
      <c r="V32" s="5">
        <f>k_H2O2*G32*T32*L32/(1+Keq_H2O2*G32)</f>
        <v/>
      </c>
      <c r="W32" s="5">
        <f>(k_O3_a*K32+k_O3_b*L32+k_O3_c*M32)*U32</f>
        <v/>
      </c>
      <c r="X32" s="5">
        <f>V32+W32</f>
        <v/>
      </c>
    </row>
    <row r="33">
      <c r="A33" s="5">
        <f>A32+dt_min</f>
        <v/>
      </c>
      <c r="B33" s="5">
        <f>MAX(B32-X32*dt_min*60,0)</f>
        <v/>
      </c>
      <c r="C33" s="5">
        <f>C32+(B32-B33)</f>
        <v/>
      </c>
      <c r="D33" s="5">
        <f>MAX(D32-V32*dt_min*60,0)</f>
        <v/>
      </c>
      <c r="E33" s="5">
        <f>MAX(E32-W32*dt_min*60,0)</f>
        <v/>
      </c>
      <c r="F33" s="11" t="n">
        <v>6</v>
      </c>
      <c r="G33" s="5">
        <f>10^(-F33)</f>
        <v/>
      </c>
      <c r="H33" s="5">
        <f>H_SO2*(1+Ka_S1/G33+Ka_S1*Ka_S2/G33^2)*RTL/(1+H_SO2*(1+Ka_S1/G33+Ka_S1*Ka_S2/G33^2)*RTL)</f>
        <v/>
      </c>
      <c r="I33" s="5">
        <f>B33*H33</f>
        <v/>
      </c>
      <c r="J33" s="5">
        <f>G33^2+Ka_S1*G33+Ka_S1*Ka_S2</f>
        <v/>
      </c>
      <c r="K33" s="5">
        <f>I33*G33^2/J33</f>
        <v/>
      </c>
      <c r="L33" s="5">
        <f>I33*Ka_S1*G33/J33</f>
        <v/>
      </c>
      <c r="M33" s="5">
        <f>I33*Ka_S1*Ka_S2/J33</f>
        <v/>
      </c>
      <c r="N33" s="5">
        <f>C33*G33/(G33+K_HSO4)</f>
        <v/>
      </c>
      <c r="O33" s="5">
        <f>C33*K_HSO4/(G33+K_HSO4)</f>
        <v/>
      </c>
      <c r="P33" s="5">
        <f>Ntot</f>
        <v/>
      </c>
      <c r="Q33" s="5">
        <f>Atot*H_NH3*(1+K_NH3*G33/K_w)*RTL/(1+H_NH3*(1+K_NH3*G33/K_w)*RTL)*(K_NH3*G33/K_w)/(1+K_NH3*G33/K_w)</f>
        <v/>
      </c>
      <c r="R33" s="5">
        <f>K_w/G33</f>
        <v/>
      </c>
      <c r="S33" s="12">
        <f>(G33+Q33-L33-2*M33-P33-R33-2*O33-N33)*1000000</f>
        <v/>
      </c>
      <c r="T33" s="5">
        <f>D33*H_H2O2*RTL/(1+H_H2O2*RTL)</f>
        <v/>
      </c>
      <c r="U33" s="5">
        <f>E33*H_O3*RTL/(1+H_O3*RTL)</f>
        <v/>
      </c>
      <c r="V33" s="5">
        <f>k_H2O2*G33*T33*L33/(1+Keq_H2O2*G33)</f>
        <v/>
      </c>
      <c r="W33" s="5">
        <f>(k_O3_a*K33+k_O3_b*L33+k_O3_c*M33)*U33</f>
        <v/>
      </c>
      <c r="X33" s="5">
        <f>V33+W33</f>
        <v/>
      </c>
    </row>
    <row r="34">
      <c r="A34" s="5">
        <f>A33+dt_min</f>
        <v/>
      </c>
      <c r="B34" s="5">
        <f>MAX(B33-X33*dt_min*60,0)</f>
        <v/>
      </c>
      <c r="C34" s="5">
        <f>C33+(B33-B34)</f>
        <v/>
      </c>
      <c r="D34" s="5">
        <f>MAX(D33-V33*dt_min*60,0)</f>
        <v/>
      </c>
      <c r="E34" s="5">
        <f>MAX(E33-W33*dt_min*60,0)</f>
        <v/>
      </c>
      <c r="F34" s="11" t="n">
        <v>6</v>
      </c>
      <c r="G34" s="5">
        <f>10^(-F34)</f>
        <v/>
      </c>
      <c r="H34" s="5">
        <f>H_SO2*(1+Ka_S1/G34+Ka_S1*Ka_S2/G34^2)*RTL/(1+H_SO2*(1+Ka_S1/G34+Ka_S1*Ka_S2/G34^2)*RTL)</f>
        <v/>
      </c>
      <c r="I34" s="5">
        <f>B34*H34</f>
        <v/>
      </c>
      <c r="J34" s="5">
        <f>G34^2+Ka_S1*G34+Ka_S1*Ka_S2</f>
        <v/>
      </c>
      <c r="K34" s="5">
        <f>I34*G34^2/J34</f>
        <v/>
      </c>
      <c r="L34" s="5">
        <f>I34*Ka_S1*G34/J34</f>
        <v/>
      </c>
      <c r="M34" s="5">
        <f>I34*Ka_S1*Ka_S2/J34</f>
        <v/>
      </c>
      <c r="N34" s="5">
        <f>C34*G34/(G34+K_HSO4)</f>
        <v/>
      </c>
      <c r="O34" s="5">
        <f>C34*K_HSO4/(G34+K_HSO4)</f>
        <v/>
      </c>
      <c r="P34" s="5">
        <f>Ntot</f>
        <v/>
      </c>
      <c r="Q34" s="5">
        <f>Atot*H_NH3*(1+K_NH3*G34/K_w)*RTL/(1+H_NH3*(1+K_NH3*G34/K_w)*RTL)*(K_NH3*G34/K_w)/(1+K_NH3*G34/K_w)</f>
        <v/>
      </c>
      <c r="R34" s="5">
        <f>K_w/G34</f>
        <v/>
      </c>
      <c r="S34" s="12">
        <f>(G34+Q34-L34-2*M34-P34-R34-2*O34-N34)*1000000</f>
        <v/>
      </c>
      <c r="T34" s="5">
        <f>D34*H_H2O2*RTL/(1+H_H2O2*RTL)</f>
        <v/>
      </c>
      <c r="U34" s="5">
        <f>E34*H_O3*RTL/(1+H_O3*RTL)</f>
        <v/>
      </c>
      <c r="V34" s="5">
        <f>k_H2O2*G34*T34*L34/(1+Keq_H2O2*G34)</f>
        <v/>
      </c>
      <c r="W34" s="5">
        <f>(k_O3_a*K34+k_O3_b*L34+k_O3_c*M34)*U34</f>
        <v/>
      </c>
      <c r="X34" s="5">
        <f>V34+W34</f>
        <v/>
      </c>
    </row>
    <row r="35">
      <c r="A35" s="5">
        <f>A34+dt_min</f>
        <v/>
      </c>
      <c r="B35" s="5">
        <f>MAX(B34-X34*dt_min*60,0)</f>
        <v/>
      </c>
      <c r="C35" s="5">
        <f>C34+(B34-B35)</f>
        <v/>
      </c>
      <c r="D35" s="5">
        <f>MAX(D34-V34*dt_min*60,0)</f>
        <v/>
      </c>
      <c r="E35" s="5">
        <f>MAX(E34-W34*dt_min*60,0)</f>
        <v/>
      </c>
      <c r="F35" s="11" t="n">
        <v>6</v>
      </c>
      <c r="G35" s="5">
        <f>10^(-F35)</f>
        <v/>
      </c>
      <c r="H35" s="5">
        <f>H_SO2*(1+Ka_S1/G35+Ka_S1*Ka_S2/G35^2)*RTL/(1+H_SO2*(1+Ka_S1/G35+Ka_S1*Ka_S2/G35^2)*RTL)</f>
        <v/>
      </c>
      <c r="I35" s="5">
        <f>B35*H35</f>
        <v/>
      </c>
      <c r="J35" s="5">
        <f>G35^2+Ka_S1*G35+Ka_S1*Ka_S2</f>
        <v/>
      </c>
      <c r="K35" s="5">
        <f>I35*G35^2/J35</f>
        <v/>
      </c>
      <c r="L35" s="5">
        <f>I35*Ka_S1*G35/J35</f>
        <v/>
      </c>
      <c r="M35" s="5">
        <f>I35*Ka_S1*Ka_S2/J35</f>
        <v/>
      </c>
      <c r="N35" s="5">
        <f>C35*G35/(G35+K_HSO4)</f>
        <v/>
      </c>
      <c r="O35" s="5">
        <f>C35*K_HSO4/(G35+K_HSO4)</f>
        <v/>
      </c>
      <c r="P35" s="5">
        <f>Ntot</f>
        <v/>
      </c>
      <c r="Q35" s="5">
        <f>Atot*H_NH3*(1+K_NH3*G35/K_w)*RTL/(1+H_NH3*(1+K_NH3*G35/K_w)*RTL)*(K_NH3*G35/K_w)/(1+K_NH3*G35/K_w)</f>
        <v/>
      </c>
      <c r="R35" s="5">
        <f>K_w/G35</f>
        <v/>
      </c>
      <c r="S35" s="12">
        <f>(G35+Q35-L35-2*M35-P35-R35-2*O35-N35)*1000000</f>
        <v/>
      </c>
      <c r="T35" s="5">
        <f>D35*H_H2O2*RTL/(1+H_H2O2*RTL)</f>
        <v/>
      </c>
      <c r="U35" s="5">
        <f>E35*H_O3*RTL/(1+H_O3*RTL)</f>
        <v/>
      </c>
      <c r="V35" s="5">
        <f>k_H2O2*G35*T35*L35/(1+Keq_H2O2*G35)</f>
        <v/>
      </c>
      <c r="W35" s="5">
        <f>(k_O3_a*K35+k_O3_b*L35+k_O3_c*M35)*U35</f>
        <v/>
      </c>
      <c r="X35" s="5">
        <f>V35+W35</f>
        <v/>
      </c>
    </row>
    <row r="36">
      <c r="A36" s="5">
        <f>A35+dt_min</f>
        <v/>
      </c>
      <c r="B36" s="5">
        <f>MAX(B35-X35*dt_min*60,0)</f>
        <v/>
      </c>
      <c r="C36" s="5">
        <f>C35+(B35-B36)</f>
        <v/>
      </c>
      <c r="D36" s="5">
        <f>MAX(D35-V35*dt_min*60,0)</f>
        <v/>
      </c>
      <c r="E36" s="5">
        <f>MAX(E35-W35*dt_min*60,0)</f>
        <v/>
      </c>
      <c r="F36" s="11" t="n">
        <v>6</v>
      </c>
      <c r="G36" s="5">
        <f>10^(-F36)</f>
        <v/>
      </c>
      <c r="H36" s="5">
        <f>H_SO2*(1+Ka_S1/G36+Ka_S1*Ka_S2/G36^2)*RTL/(1+H_SO2*(1+Ka_S1/G36+Ka_S1*Ka_S2/G36^2)*RTL)</f>
        <v/>
      </c>
      <c r="I36" s="5">
        <f>B36*H36</f>
        <v/>
      </c>
      <c r="J36" s="5">
        <f>G36^2+Ka_S1*G36+Ka_S1*Ka_S2</f>
        <v/>
      </c>
      <c r="K36" s="5">
        <f>I36*G36^2/J36</f>
        <v/>
      </c>
      <c r="L36" s="5">
        <f>I36*Ka_S1*G36/J36</f>
        <v/>
      </c>
      <c r="M36" s="5">
        <f>I36*Ka_S1*Ka_S2/J36</f>
        <v/>
      </c>
      <c r="N36" s="5">
        <f>C36*G36/(G36+K_HSO4)</f>
        <v/>
      </c>
      <c r="O36" s="5">
        <f>C36*K_HSO4/(G36+K_HSO4)</f>
        <v/>
      </c>
      <c r="P36" s="5">
        <f>Ntot</f>
        <v/>
      </c>
      <c r="Q36" s="5">
        <f>Atot*H_NH3*(1+K_NH3*G36/K_w)*RTL/(1+H_NH3*(1+K_NH3*G36/K_w)*RTL)*(K_NH3*G36/K_w)/(1+K_NH3*G36/K_w)</f>
        <v/>
      </c>
      <c r="R36" s="5">
        <f>K_w/G36</f>
        <v/>
      </c>
      <c r="S36" s="12">
        <f>(G36+Q36-L36-2*M36-P36-R36-2*O36-N36)*1000000</f>
        <v/>
      </c>
      <c r="T36" s="5">
        <f>D36*H_H2O2*RTL/(1+H_H2O2*RTL)</f>
        <v/>
      </c>
      <c r="U36" s="5">
        <f>E36*H_O3*RTL/(1+H_O3*RTL)</f>
        <v/>
      </c>
      <c r="V36" s="5">
        <f>k_H2O2*G36*T36*L36/(1+Keq_H2O2*G36)</f>
        <v/>
      </c>
      <c r="W36" s="5">
        <f>(k_O3_a*K36+k_O3_b*L36+k_O3_c*M36)*U36</f>
        <v/>
      </c>
      <c r="X36" s="5">
        <f>V36+W36</f>
        <v/>
      </c>
    </row>
    <row r="37">
      <c r="A37" s="5">
        <f>A36+dt_min</f>
        <v/>
      </c>
      <c r="B37" s="5">
        <f>MAX(B36-X36*dt_min*60,0)</f>
        <v/>
      </c>
      <c r="C37" s="5">
        <f>C36+(B36-B37)</f>
        <v/>
      </c>
      <c r="D37" s="5">
        <f>MAX(D36-V36*dt_min*60,0)</f>
        <v/>
      </c>
      <c r="E37" s="5">
        <f>MAX(E36-W36*dt_min*60,0)</f>
        <v/>
      </c>
      <c r="F37" s="11" t="n">
        <v>6</v>
      </c>
      <c r="G37" s="5">
        <f>10^(-F37)</f>
        <v/>
      </c>
      <c r="H37" s="5">
        <f>H_SO2*(1+Ka_S1/G37+Ka_S1*Ka_S2/G37^2)*RTL/(1+H_SO2*(1+Ka_S1/G37+Ka_S1*Ka_S2/G37^2)*RTL)</f>
        <v/>
      </c>
      <c r="I37" s="5">
        <f>B37*H37</f>
        <v/>
      </c>
      <c r="J37" s="5">
        <f>G37^2+Ka_S1*G37+Ka_S1*Ka_S2</f>
        <v/>
      </c>
      <c r="K37" s="5">
        <f>I37*G37^2/J37</f>
        <v/>
      </c>
      <c r="L37" s="5">
        <f>I37*Ka_S1*G37/J37</f>
        <v/>
      </c>
      <c r="M37" s="5">
        <f>I37*Ka_S1*Ka_S2/J37</f>
        <v/>
      </c>
      <c r="N37" s="5">
        <f>C37*G37/(G37+K_HSO4)</f>
        <v/>
      </c>
      <c r="O37" s="5">
        <f>C37*K_HSO4/(G37+K_HSO4)</f>
        <v/>
      </c>
      <c r="P37" s="5">
        <f>Ntot</f>
        <v/>
      </c>
      <c r="Q37" s="5">
        <f>Atot*H_NH3*(1+K_NH3*G37/K_w)*RTL/(1+H_NH3*(1+K_NH3*G37/K_w)*RTL)*(K_NH3*G37/K_w)/(1+K_NH3*G37/K_w)</f>
        <v/>
      </c>
      <c r="R37" s="5">
        <f>K_w/G37</f>
        <v/>
      </c>
      <c r="S37" s="12">
        <f>(G37+Q37-L37-2*M37-P37-R37-2*O37-N37)*1000000</f>
        <v/>
      </c>
      <c r="T37" s="5">
        <f>D37*H_H2O2*RTL/(1+H_H2O2*RTL)</f>
        <v/>
      </c>
      <c r="U37" s="5">
        <f>E37*H_O3*RTL/(1+H_O3*RTL)</f>
        <v/>
      </c>
      <c r="V37" s="5">
        <f>k_H2O2*G37*T37*L37/(1+Keq_H2O2*G37)</f>
        <v/>
      </c>
      <c r="W37" s="5">
        <f>(k_O3_a*K37+k_O3_b*L37+k_O3_c*M37)*U37</f>
        <v/>
      </c>
      <c r="X37" s="5">
        <f>V37+W37</f>
        <v/>
      </c>
    </row>
    <row r="38">
      <c r="A38" s="5">
        <f>A37+dt_min</f>
        <v/>
      </c>
      <c r="B38" s="5">
        <f>MAX(B37-X37*dt_min*60,0)</f>
        <v/>
      </c>
      <c r="C38" s="5">
        <f>C37+(B37-B38)</f>
        <v/>
      </c>
      <c r="D38" s="5">
        <f>MAX(D37-V37*dt_min*60,0)</f>
        <v/>
      </c>
      <c r="E38" s="5">
        <f>MAX(E37-W37*dt_min*60,0)</f>
        <v/>
      </c>
      <c r="F38" s="11" t="n">
        <v>6</v>
      </c>
      <c r="G38" s="5">
        <f>10^(-F38)</f>
        <v/>
      </c>
      <c r="H38" s="5">
        <f>H_SO2*(1+Ka_S1/G38+Ka_S1*Ka_S2/G38^2)*RTL/(1+H_SO2*(1+Ka_S1/G38+Ka_S1*Ka_S2/G38^2)*RTL)</f>
        <v/>
      </c>
      <c r="I38" s="5">
        <f>B38*H38</f>
        <v/>
      </c>
      <c r="J38" s="5">
        <f>G38^2+Ka_S1*G38+Ka_S1*Ka_S2</f>
        <v/>
      </c>
      <c r="K38" s="5">
        <f>I38*G38^2/J38</f>
        <v/>
      </c>
      <c r="L38" s="5">
        <f>I38*Ka_S1*G38/J38</f>
        <v/>
      </c>
      <c r="M38" s="5">
        <f>I38*Ka_S1*Ka_S2/J38</f>
        <v/>
      </c>
      <c r="N38" s="5">
        <f>C38*G38/(G38+K_HSO4)</f>
        <v/>
      </c>
      <c r="O38" s="5">
        <f>C38*K_HSO4/(G38+K_HSO4)</f>
        <v/>
      </c>
      <c r="P38" s="5">
        <f>Ntot</f>
        <v/>
      </c>
      <c r="Q38" s="5">
        <f>Atot*H_NH3*(1+K_NH3*G38/K_w)*RTL/(1+H_NH3*(1+K_NH3*G38/K_w)*RTL)*(K_NH3*G38/K_w)/(1+K_NH3*G38/K_w)</f>
        <v/>
      </c>
      <c r="R38" s="5">
        <f>K_w/G38</f>
        <v/>
      </c>
      <c r="S38" s="12">
        <f>(G38+Q38-L38-2*M38-P38-R38-2*O38-N38)*1000000</f>
        <v/>
      </c>
      <c r="T38" s="5">
        <f>D38*H_H2O2*RTL/(1+H_H2O2*RTL)</f>
        <v/>
      </c>
      <c r="U38" s="5">
        <f>E38*H_O3*RTL/(1+H_O3*RTL)</f>
        <v/>
      </c>
      <c r="V38" s="5">
        <f>k_H2O2*G38*T38*L38/(1+Keq_H2O2*G38)</f>
        <v/>
      </c>
      <c r="W38" s="5">
        <f>(k_O3_a*K38+k_O3_b*L38+k_O3_c*M38)*U38</f>
        <v/>
      </c>
      <c r="X38" s="5">
        <f>V38+W38</f>
        <v/>
      </c>
    </row>
    <row r="39">
      <c r="A39" s="5">
        <f>A38+dt_min</f>
        <v/>
      </c>
      <c r="B39" s="5">
        <f>MAX(B38-X38*dt_min*60,0)</f>
        <v/>
      </c>
      <c r="C39" s="5">
        <f>C38+(B38-B39)</f>
        <v/>
      </c>
      <c r="D39" s="5">
        <f>MAX(D38-V38*dt_min*60,0)</f>
        <v/>
      </c>
      <c r="E39" s="5">
        <f>MAX(E38-W38*dt_min*60,0)</f>
        <v/>
      </c>
      <c r="F39" s="11" t="n">
        <v>6</v>
      </c>
      <c r="G39" s="5">
        <f>10^(-F39)</f>
        <v/>
      </c>
      <c r="H39" s="5">
        <f>H_SO2*(1+Ka_S1/G39+Ka_S1*Ka_S2/G39^2)*RTL/(1+H_SO2*(1+Ka_S1/G39+Ka_S1*Ka_S2/G39^2)*RTL)</f>
        <v/>
      </c>
      <c r="I39" s="5">
        <f>B39*H39</f>
        <v/>
      </c>
      <c r="J39" s="5">
        <f>G39^2+Ka_S1*G39+Ka_S1*Ka_S2</f>
        <v/>
      </c>
      <c r="K39" s="5">
        <f>I39*G39^2/J39</f>
        <v/>
      </c>
      <c r="L39" s="5">
        <f>I39*Ka_S1*G39/J39</f>
        <v/>
      </c>
      <c r="M39" s="5">
        <f>I39*Ka_S1*Ka_S2/J39</f>
        <v/>
      </c>
      <c r="N39" s="5">
        <f>C39*G39/(G39+K_HSO4)</f>
        <v/>
      </c>
      <c r="O39" s="5">
        <f>C39*K_HSO4/(G39+K_HSO4)</f>
        <v/>
      </c>
      <c r="P39" s="5">
        <f>Ntot</f>
        <v/>
      </c>
      <c r="Q39" s="5">
        <f>Atot*H_NH3*(1+K_NH3*G39/K_w)*RTL/(1+H_NH3*(1+K_NH3*G39/K_w)*RTL)*(K_NH3*G39/K_w)/(1+K_NH3*G39/K_w)</f>
        <v/>
      </c>
      <c r="R39" s="5">
        <f>K_w/G39</f>
        <v/>
      </c>
      <c r="S39" s="12">
        <f>(G39+Q39-L39-2*M39-P39-R39-2*O39-N39)*1000000</f>
        <v/>
      </c>
      <c r="T39" s="5">
        <f>D39*H_H2O2*RTL/(1+H_H2O2*RTL)</f>
        <v/>
      </c>
      <c r="U39" s="5">
        <f>E39*H_O3*RTL/(1+H_O3*RTL)</f>
        <v/>
      </c>
      <c r="V39" s="5">
        <f>k_H2O2*G39*T39*L39/(1+Keq_H2O2*G39)</f>
        <v/>
      </c>
      <c r="W39" s="5">
        <f>(k_O3_a*K39+k_O3_b*L39+k_O3_c*M39)*U39</f>
        <v/>
      </c>
      <c r="X39" s="5">
        <f>V39+W39</f>
        <v/>
      </c>
    </row>
    <row r="40">
      <c r="A40" s="5">
        <f>A39+dt_min</f>
        <v/>
      </c>
      <c r="B40" s="5">
        <f>MAX(B39-X39*dt_min*60,0)</f>
        <v/>
      </c>
      <c r="C40" s="5">
        <f>C39+(B39-B40)</f>
        <v/>
      </c>
      <c r="D40" s="5">
        <f>MAX(D39-V39*dt_min*60,0)</f>
        <v/>
      </c>
      <c r="E40" s="5">
        <f>MAX(E39-W39*dt_min*60,0)</f>
        <v/>
      </c>
      <c r="F40" s="11" t="n">
        <v>6</v>
      </c>
      <c r="G40" s="5">
        <f>10^(-F40)</f>
        <v/>
      </c>
      <c r="H40" s="5">
        <f>H_SO2*(1+Ka_S1/G40+Ka_S1*Ka_S2/G40^2)*RTL/(1+H_SO2*(1+Ka_S1/G40+Ka_S1*Ka_S2/G40^2)*RTL)</f>
        <v/>
      </c>
      <c r="I40" s="5">
        <f>B40*H40</f>
        <v/>
      </c>
      <c r="J40" s="5">
        <f>G40^2+Ka_S1*G40+Ka_S1*Ka_S2</f>
        <v/>
      </c>
      <c r="K40" s="5">
        <f>I40*G40^2/J40</f>
        <v/>
      </c>
      <c r="L40" s="5">
        <f>I40*Ka_S1*G40/J40</f>
        <v/>
      </c>
      <c r="M40" s="5">
        <f>I40*Ka_S1*Ka_S2/J40</f>
        <v/>
      </c>
      <c r="N40" s="5">
        <f>C40*G40/(G40+K_HSO4)</f>
        <v/>
      </c>
      <c r="O40" s="5">
        <f>C40*K_HSO4/(G40+K_HSO4)</f>
        <v/>
      </c>
      <c r="P40" s="5">
        <f>Ntot</f>
        <v/>
      </c>
      <c r="Q40" s="5">
        <f>Atot*H_NH3*(1+K_NH3*G40/K_w)*RTL/(1+H_NH3*(1+K_NH3*G40/K_w)*RTL)*(K_NH3*G40/K_w)/(1+K_NH3*G40/K_w)</f>
        <v/>
      </c>
      <c r="R40" s="5">
        <f>K_w/G40</f>
        <v/>
      </c>
      <c r="S40" s="12">
        <f>(G40+Q40-L40-2*M40-P40-R40-2*O40-N40)*1000000</f>
        <v/>
      </c>
      <c r="T40" s="5">
        <f>D40*H_H2O2*RTL/(1+H_H2O2*RTL)</f>
        <v/>
      </c>
      <c r="U40" s="5">
        <f>E40*H_O3*RTL/(1+H_O3*RTL)</f>
        <v/>
      </c>
      <c r="V40" s="5">
        <f>k_H2O2*G40*T40*L40/(1+Keq_H2O2*G40)</f>
        <v/>
      </c>
      <c r="W40" s="5">
        <f>(k_O3_a*K40+k_O3_b*L40+k_O3_c*M40)*U40</f>
        <v/>
      </c>
      <c r="X40" s="5">
        <f>V40+W40</f>
        <v/>
      </c>
    </row>
    <row r="41">
      <c r="A41" s="5">
        <f>A40+dt_min</f>
        <v/>
      </c>
      <c r="B41" s="5">
        <f>MAX(B40-X40*dt_min*60,0)</f>
        <v/>
      </c>
      <c r="C41" s="5">
        <f>C40+(B40-B41)</f>
        <v/>
      </c>
      <c r="D41" s="5">
        <f>MAX(D40-V40*dt_min*60,0)</f>
        <v/>
      </c>
      <c r="E41" s="5">
        <f>MAX(E40-W40*dt_min*60,0)</f>
        <v/>
      </c>
      <c r="F41" s="11" t="n">
        <v>6</v>
      </c>
      <c r="G41" s="5">
        <f>10^(-F41)</f>
        <v/>
      </c>
      <c r="H41" s="5">
        <f>H_SO2*(1+Ka_S1/G41+Ka_S1*Ka_S2/G41^2)*RTL/(1+H_SO2*(1+Ka_S1/G41+Ka_S1*Ka_S2/G41^2)*RTL)</f>
        <v/>
      </c>
      <c r="I41" s="5">
        <f>B41*H41</f>
        <v/>
      </c>
      <c r="J41" s="5">
        <f>G41^2+Ka_S1*G41+Ka_S1*Ka_S2</f>
        <v/>
      </c>
      <c r="K41" s="5">
        <f>I41*G41^2/J41</f>
        <v/>
      </c>
      <c r="L41" s="5">
        <f>I41*Ka_S1*G41/J41</f>
        <v/>
      </c>
      <c r="M41" s="5">
        <f>I41*Ka_S1*Ka_S2/J41</f>
        <v/>
      </c>
      <c r="N41" s="5">
        <f>C41*G41/(G41+K_HSO4)</f>
        <v/>
      </c>
      <c r="O41" s="5">
        <f>C41*K_HSO4/(G41+K_HSO4)</f>
        <v/>
      </c>
      <c r="P41" s="5">
        <f>Ntot</f>
        <v/>
      </c>
      <c r="Q41" s="5">
        <f>Atot*H_NH3*(1+K_NH3*G41/K_w)*RTL/(1+H_NH3*(1+K_NH3*G41/K_w)*RTL)*(K_NH3*G41/K_w)/(1+K_NH3*G41/K_w)</f>
        <v/>
      </c>
      <c r="R41" s="5">
        <f>K_w/G41</f>
        <v/>
      </c>
      <c r="S41" s="12">
        <f>(G41+Q41-L41-2*M41-P41-R41-2*O41-N41)*1000000</f>
        <v/>
      </c>
      <c r="T41" s="5">
        <f>D41*H_H2O2*RTL/(1+H_H2O2*RTL)</f>
        <v/>
      </c>
      <c r="U41" s="5">
        <f>E41*H_O3*RTL/(1+H_O3*RTL)</f>
        <v/>
      </c>
      <c r="V41" s="5">
        <f>k_H2O2*G41*T41*L41/(1+Keq_H2O2*G41)</f>
        <v/>
      </c>
      <c r="W41" s="5">
        <f>(k_O3_a*K41+k_O3_b*L41+k_O3_c*M41)*U41</f>
        <v/>
      </c>
      <c r="X41" s="5">
        <f>V41+W41</f>
        <v/>
      </c>
    </row>
    <row r="42">
      <c r="A42" s="5">
        <f>A41+dt_min</f>
        <v/>
      </c>
      <c r="B42" s="5">
        <f>MAX(B41-X41*dt_min*60,0)</f>
        <v/>
      </c>
      <c r="C42" s="5">
        <f>C41+(B41-B42)</f>
        <v/>
      </c>
      <c r="D42" s="5">
        <f>MAX(D41-V41*dt_min*60,0)</f>
        <v/>
      </c>
      <c r="E42" s="5">
        <f>MAX(E41-W41*dt_min*60,0)</f>
        <v/>
      </c>
      <c r="F42" s="11" t="n">
        <v>6</v>
      </c>
      <c r="G42" s="5">
        <f>10^(-F42)</f>
        <v/>
      </c>
      <c r="H42" s="5">
        <f>H_SO2*(1+Ka_S1/G42+Ka_S1*Ka_S2/G42^2)*RTL/(1+H_SO2*(1+Ka_S1/G42+Ka_S1*Ka_S2/G42^2)*RTL)</f>
        <v/>
      </c>
      <c r="I42" s="5">
        <f>B42*H42</f>
        <v/>
      </c>
      <c r="J42" s="5">
        <f>G42^2+Ka_S1*G42+Ka_S1*Ka_S2</f>
        <v/>
      </c>
      <c r="K42" s="5">
        <f>I42*G42^2/J42</f>
        <v/>
      </c>
      <c r="L42" s="5">
        <f>I42*Ka_S1*G42/J42</f>
        <v/>
      </c>
      <c r="M42" s="5">
        <f>I42*Ka_S1*Ka_S2/J42</f>
        <v/>
      </c>
      <c r="N42" s="5">
        <f>C42*G42/(G42+K_HSO4)</f>
        <v/>
      </c>
      <c r="O42" s="5">
        <f>C42*K_HSO4/(G42+K_HSO4)</f>
        <v/>
      </c>
      <c r="P42" s="5">
        <f>Ntot</f>
        <v/>
      </c>
      <c r="Q42" s="5">
        <f>Atot*H_NH3*(1+K_NH3*G42/K_w)*RTL/(1+H_NH3*(1+K_NH3*G42/K_w)*RTL)*(K_NH3*G42/K_w)/(1+K_NH3*G42/K_w)</f>
        <v/>
      </c>
      <c r="R42" s="5">
        <f>K_w/G42</f>
        <v/>
      </c>
      <c r="S42" s="12">
        <f>(G42+Q42-L42-2*M42-P42-R42-2*O42-N42)*1000000</f>
        <v/>
      </c>
      <c r="T42" s="5">
        <f>D42*H_H2O2*RTL/(1+H_H2O2*RTL)</f>
        <v/>
      </c>
      <c r="U42" s="5">
        <f>E42*H_O3*RTL/(1+H_O3*RTL)</f>
        <v/>
      </c>
      <c r="V42" s="5">
        <f>k_H2O2*G42*T42*L42/(1+Keq_H2O2*G42)</f>
        <v/>
      </c>
      <c r="W42" s="5">
        <f>(k_O3_a*K42+k_O3_b*L42+k_O3_c*M42)*U42</f>
        <v/>
      </c>
      <c r="X42" s="5">
        <f>V42+W42</f>
        <v/>
      </c>
    </row>
    <row r="43">
      <c r="A43" s="5">
        <f>A42+dt_min</f>
        <v/>
      </c>
      <c r="B43" s="5">
        <f>MAX(B42-X42*dt_min*60,0)</f>
        <v/>
      </c>
      <c r="C43" s="5">
        <f>C42+(B42-B43)</f>
        <v/>
      </c>
      <c r="D43" s="5">
        <f>MAX(D42-V42*dt_min*60,0)</f>
        <v/>
      </c>
      <c r="E43" s="5">
        <f>MAX(E42-W42*dt_min*60,0)</f>
        <v/>
      </c>
      <c r="F43" s="11" t="n">
        <v>6</v>
      </c>
      <c r="G43" s="5">
        <f>10^(-F43)</f>
        <v/>
      </c>
      <c r="H43" s="5">
        <f>H_SO2*(1+Ka_S1/G43+Ka_S1*Ka_S2/G43^2)*RTL/(1+H_SO2*(1+Ka_S1/G43+Ka_S1*Ka_S2/G43^2)*RTL)</f>
        <v/>
      </c>
      <c r="I43" s="5">
        <f>B43*H43</f>
        <v/>
      </c>
      <c r="J43" s="5">
        <f>G43^2+Ka_S1*G43+Ka_S1*Ka_S2</f>
        <v/>
      </c>
      <c r="K43" s="5">
        <f>I43*G43^2/J43</f>
        <v/>
      </c>
      <c r="L43" s="5">
        <f>I43*Ka_S1*G43/J43</f>
        <v/>
      </c>
      <c r="M43" s="5">
        <f>I43*Ka_S1*Ka_S2/J43</f>
        <v/>
      </c>
      <c r="N43" s="5">
        <f>C43*G43/(G43+K_HSO4)</f>
        <v/>
      </c>
      <c r="O43" s="5">
        <f>C43*K_HSO4/(G43+K_HSO4)</f>
        <v/>
      </c>
      <c r="P43" s="5">
        <f>Ntot</f>
        <v/>
      </c>
      <c r="Q43" s="5">
        <f>Atot*H_NH3*(1+K_NH3*G43/K_w)*RTL/(1+H_NH3*(1+K_NH3*G43/K_w)*RTL)*(K_NH3*G43/K_w)/(1+K_NH3*G43/K_w)</f>
        <v/>
      </c>
      <c r="R43" s="5">
        <f>K_w/G43</f>
        <v/>
      </c>
      <c r="S43" s="12">
        <f>(G43+Q43-L43-2*M43-P43-R43-2*O43-N43)*1000000</f>
        <v/>
      </c>
      <c r="T43" s="5">
        <f>D43*H_H2O2*RTL/(1+H_H2O2*RTL)</f>
        <v/>
      </c>
      <c r="U43" s="5">
        <f>E43*H_O3*RTL/(1+H_O3*RTL)</f>
        <v/>
      </c>
      <c r="V43" s="5">
        <f>k_H2O2*G43*T43*L43/(1+Keq_H2O2*G43)</f>
        <v/>
      </c>
      <c r="W43" s="5">
        <f>(k_O3_a*K43+k_O3_b*L43+k_O3_c*M43)*U43</f>
        <v/>
      </c>
      <c r="X43" s="5">
        <f>V43+W43</f>
        <v/>
      </c>
    </row>
    <row r="44">
      <c r="A44" s="5">
        <f>A43+dt_min</f>
        <v/>
      </c>
      <c r="B44" s="5">
        <f>MAX(B43-X43*dt_min*60,0)</f>
        <v/>
      </c>
      <c r="C44" s="5">
        <f>C43+(B43-B44)</f>
        <v/>
      </c>
      <c r="D44" s="5">
        <f>MAX(D43-V43*dt_min*60,0)</f>
        <v/>
      </c>
      <c r="E44" s="5">
        <f>MAX(E43-W43*dt_min*60,0)</f>
        <v/>
      </c>
      <c r="F44" s="11" t="n">
        <v>6</v>
      </c>
      <c r="G44" s="5">
        <f>10^(-F44)</f>
        <v/>
      </c>
      <c r="H44" s="5">
        <f>H_SO2*(1+Ka_S1/G44+Ka_S1*Ka_S2/G44^2)*RTL/(1+H_SO2*(1+Ka_S1/G44+Ka_S1*Ka_S2/G44^2)*RTL)</f>
        <v/>
      </c>
      <c r="I44" s="5">
        <f>B44*H44</f>
        <v/>
      </c>
      <c r="J44" s="5">
        <f>G44^2+Ka_S1*G44+Ka_S1*Ka_S2</f>
        <v/>
      </c>
      <c r="K44" s="5">
        <f>I44*G44^2/J44</f>
        <v/>
      </c>
      <c r="L44" s="5">
        <f>I44*Ka_S1*G44/J44</f>
        <v/>
      </c>
      <c r="M44" s="5">
        <f>I44*Ka_S1*Ka_S2/J44</f>
        <v/>
      </c>
      <c r="N44" s="5">
        <f>C44*G44/(G44+K_HSO4)</f>
        <v/>
      </c>
      <c r="O44" s="5">
        <f>C44*K_HSO4/(G44+K_HSO4)</f>
        <v/>
      </c>
      <c r="P44" s="5">
        <f>Ntot</f>
        <v/>
      </c>
      <c r="Q44" s="5">
        <f>Atot*H_NH3*(1+K_NH3*G44/K_w)*RTL/(1+H_NH3*(1+K_NH3*G44/K_w)*RTL)*(K_NH3*G44/K_w)/(1+K_NH3*G44/K_w)</f>
        <v/>
      </c>
      <c r="R44" s="5">
        <f>K_w/G44</f>
        <v/>
      </c>
      <c r="S44" s="12">
        <f>(G44+Q44-L44-2*M44-P44-R44-2*O44-N44)*1000000</f>
        <v/>
      </c>
      <c r="T44" s="5">
        <f>D44*H_H2O2*RTL/(1+H_H2O2*RTL)</f>
        <v/>
      </c>
      <c r="U44" s="5">
        <f>E44*H_O3*RTL/(1+H_O3*RTL)</f>
        <v/>
      </c>
      <c r="V44" s="5">
        <f>k_H2O2*G44*T44*L44/(1+Keq_H2O2*G44)</f>
        <v/>
      </c>
      <c r="W44" s="5">
        <f>(k_O3_a*K44+k_O3_b*L44+k_O3_c*M44)*U44</f>
        <v/>
      </c>
      <c r="X44" s="5">
        <f>V44+W44</f>
        <v/>
      </c>
    </row>
    <row r="45">
      <c r="A45" s="5">
        <f>A44+dt_min</f>
        <v/>
      </c>
      <c r="B45" s="5">
        <f>MAX(B44-X44*dt_min*60,0)</f>
        <v/>
      </c>
      <c r="C45" s="5">
        <f>C44+(B44-B45)</f>
        <v/>
      </c>
      <c r="D45" s="5">
        <f>MAX(D44-V44*dt_min*60,0)</f>
        <v/>
      </c>
      <c r="E45" s="5">
        <f>MAX(E44-W44*dt_min*60,0)</f>
        <v/>
      </c>
      <c r="F45" s="11" t="n">
        <v>6</v>
      </c>
      <c r="G45" s="5">
        <f>10^(-F45)</f>
        <v/>
      </c>
      <c r="H45" s="5">
        <f>H_SO2*(1+Ka_S1/G45+Ka_S1*Ka_S2/G45^2)*RTL/(1+H_SO2*(1+Ka_S1/G45+Ka_S1*Ka_S2/G45^2)*RTL)</f>
        <v/>
      </c>
      <c r="I45" s="5">
        <f>B45*H45</f>
        <v/>
      </c>
      <c r="J45" s="5">
        <f>G45^2+Ka_S1*G45+Ka_S1*Ka_S2</f>
        <v/>
      </c>
      <c r="K45" s="5">
        <f>I45*G45^2/J45</f>
        <v/>
      </c>
      <c r="L45" s="5">
        <f>I45*Ka_S1*G45/J45</f>
        <v/>
      </c>
      <c r="M45" s="5">
        <f>I45*Ka_S1*Ka_S2/J45</f>
        <v/>
      </c>
      <c r="N45" s="5">
        <f>C45*G45/(G45+K_HSO4)</f>
        <v/>
      </c>
      <c r="O45" s="5">
        <f>C45*K_HSO4/(G45+K_HSO4)</f>
        <v/>
      </c>
      <c r="P45" s="5">
        <f>Ntot</f>
        <v/>
      </c>
      <c r="Q45" s="5">
        <f>Atot*H_NH3*(1+K_NH3*G45/K_w)*RTL/(1+H_NH3*(1+K_NH3*G45/K_w)*RTL)*(K_NH3*G45/K_w)/(1+K_NH3*G45/K_w)</f>
        <v/>
      </c>
      <c r="R45" s="5">
        <f>K_w/G45</f>
        <v/>
      </c>
      <c r="S45" s="12">
        <f>(G45+Q45-L45-2*M45-P45-R45-2*O45-N45)*1000000</f>
        <v/>
      </c>
      <c r="T45" s="5">
        <f>D45*H_H2O2*RTL/(1+H_H2O2*RTL)</f>
        <v/>
      </c>
      <c r="U45" s="5">
        <f>E45*H_O3*RTL/(1+H_O3*RTL)</f>
        <v/>
      </c>
      <c r="V45" s="5">
        <f>k_H2O2*G45*T45*L45/(1+Keq_H2O2*G45)</f>
        <v/>
      </c>
      <c r="W45" s="5">
        <f>(k_O3_a*K45+k_O3_b*L45+k_O3_c*M45)*U45</f>
        <v/>
      </c>
      <c r="X45" s="5">
        <f>V45+W45</f>
        <v/>
      </c>
    </row>
    <row r="46">
      <c r="A46" s="5">
        <f>A45+dt_min</f>
        <v/>
      </c>
      <c r="B46" s="5">
        <f>MAX(B45-X45*dt_min*60,0)</f>
        <v/>
      </c>
      <c r="C46" s="5">
        <f>C45+(B45-B46)</f>
        <v/>
      </c>
      <c r="D46" s="5">
        <f>MAX(D45-V45*dt_min*60,0)</f>
        <v/>
      </c>
      <c r="E46" s="5">
        <f>MAX(E45-W45*dt_min*60,0)</f>
        <v/>
      </c>
      <c r="F46" s="11" t="n">
        <v>6</v>
      </c>
      <c r="G46" s="5">
        <f>10^(-F46)</f>
        <v/>
      </c>
      <c r="H46" s="5">
        <f>H_SO2*(1+Ka_S1/G46+Ka_S1*Ka_S2/G46^2)*RTL/(1+H_SO2*(1+Ka_S1/G46+Ka_S1*Ka_S2/G46^2)*RTL)</f>
        <v/>
      </c>
      <c r="I46" s="5">
        <f>B46*H46</f>
        <v/>
      </c>
      <c r="J46" s="5">
        <f>G46^2+Ka_S1*G46+Ka_S1*Ka_S2</f>
        <v/>
      </c>
      <c r="K46" s="5">
        <f>I46*G46^2/J46</f>
        <v/>
      </c>
      <c r="L46" s="5">
        <f>I46*Ka_S1*G46/J46</f>
        <v/>
      </c>
      <c r="M46" s="5">
        <f>I46*Ka_S1*Ka_S2/J46</f>
        <v/>
      </c>
      <c r="N46" s="5">
        <f>C46*G46/(G46+K_HSO4)</f>
        <v/>
      </c>
      <c r="O46" s="5">
        <f>C46*K_HSO4/(G46+K_HSO4)</f>
        <v/>
      </c>
      <c r="P46" s="5">
        <f>Ntot</f>
        <v/>
      </c>
      <c r="Q46" s="5">
        <f>Atot*H_NH3*(1+K_NH3*G46/K_w)*RTL/(1+H_NH3*(1+K_NH3*G46/K_w)*RTL)*(K_NH3*G46/K_w)/(1+K_NH3*G46/K_w)</f>
        <v/>
      </c>
      <c r="R46" s="5">
        <f>K_w/G46</f>
        <v/>
      </c>
      <c r="S46" s="12">
        <f>(G46+Q46-L46-2*M46-P46-R46-2*O46-N46)*1000000</f>
        <v/>
      </c>
      <c r="T46" s="5">
        <f>D46*H_H2O2*RTL/(1+H_H2O2*RTL)</f>
        <v/>
      </c>
      <c r="U46" s="5">
        <f>E46*H_O3*RTL/(1+H_O3*RTL)</f>
        <v/>
      </c>
      <c r="V46" s="5">
        <f>k_H2O2*G46*T46*L46/(1+Keq_H2O2*G46)</f>
        <v/>
      </c>
      <c r="W46" s="5">
        <f>(k_O3_a*K46+k_O3_b*L46+k_O3_c*M46)*U46</f>
        <v/>
      </c>
      <c r="X46" s="5">
        <f>V46+W46</f>
        <v/>
      </c>
    </row>
    <row r="47">
      <c r="A47" s="5">
        <f>A46+dt_min</f>
        <v/>
      </c>
      <c r="B47" s="5">
        <f>MAX(B46-X46*dt_min*60,0)</f>
        <v/>
      </c>
      <c r="C47" s="5">
        <f>C46+(B46-B47)</f>
        <v/>
      </c>
      <c r="D47" s="5">
        <f>MAX(D46-V46*dt_min*60,0)</f>
        <v/>
      </c>
      <c r="E47" s="5">
        <f>MAX(E46-W46*dt_min*60,0)</f>
        <v/>
      </c>
      <c r="F47" s="11" t="n">
        <v>6</v>
      </c>
      <c r="G47" s="5">
        <f>10^(-F47)</f>
        <v/>
      </c>
      <c r="H47" s="5">
        <f>H_SO2*(1+Ka_S1/G47+Ka_S1*Ka_S2/G47^2)*RTL/(1+H_SO2*(1+Ka_S1/G47+Ka_S1*Ka_S2/G47^2)*RTL)</f>
        <v/>
      </c>
      <c r="I47" s="5">
        <f>B47*H47</f>
        <v/>
      </c>
      <c r="J47" s="5">
        <f>G47^2+Ka_S1*G47+Ka_S1*Ka_S2</f>
        <v/>
      </c>
      <c r="K47" s="5">
        <f>I47*G47^2/J47</f>
        <v/>
      </c>
      <c r="L47" s="5">
        <f>I47*Ka_S1*G47/J47</f>
        <v/>
      </c>
      <c r="M47" s="5">
        <f>I47*Ka_S1*Ka_S2/J47</f>
        <v/>
      </c>
      <c r="N47" s="5">
        <f>C47*G47/(G47+K_HSO4)</f>
        <v/>
      </c>
      <c r="O47" s="5">
        <f>C47*K_HSO4/(G47+K_HSO4)</f>
        <v/>
      </c>
      <c r="P47" s="5">
        <f>Ntot</f>
        <v/>
      </c>
      <c r="Q47" s="5">
        <f>Atot*H_NH3*(1+K_NH3*G47/K_w)*RTL/(1+H_NH3*(1+K_NH3*G47/K_w)*RTL)*(K_NH3*G47/K_w)/(1+K_NH3*G47/K_w)</f>
        <v/>
      </c>
      <c r="R47" s="5">
        <f>K_w/G47</f>
        <v/>
      </c>
      <c r="S47" s="12">
        <f>(G47+Q47-L47-2*M47-P47-R47-2*O47-N47)*1000000</f>
        <v/>
      </c>
      <c r="T47" s="5">
        <f>D47*H_H2O2*RTL/(1+H_H2O2*RTL)</f>
        <v/>
      </c>
      <c r="U47" s="5">
        <f>E47*H_O3*RTL/(1+H_O3*RTL)</f>
        <v/>
      </c>
      <c r="V47" s="5">
        <f>k_H2O2*G47*T47*L47/(1+Keq_H2O2*G47)</f>
        <v/>
      </c>
      <c r="W47" s="5">
        <f>(k_O3_a*K47+k_O3_b*L47+k_O3_c*M47)*U47</f>
        <v/>
      </c>
      <c r="X47" s="5">
        <f>V47+W47</f>
        <v/>
      </c>
    </row>
    <row r="48">
      <c r="A48" s="5">
        <f>A47+dt_min</f>
        <v/>
      </c>
      <c r="B48" s="5">
        <f>MAX(B47-X47*dt_min*60,0)</f>
        <v/>
      </c>
      <c r="C48" s="5">
        <f>C47+(B47-B48)</f>
        <v/>
      </c>
      <c r="D48" s="5">
        <f>MAX(D47-V47*dt_min*60,0)</f>
        <v/>
      </c>
      <c r="E48" s="5">
        <f>MAX(E47-W47*dt_min*60,0)</f>
        <v/>
      </c>
      <c r="F48" s="11" t="n">
        <v>6</v>
      </c>
      <c r="G48" s="5">
        <f>10^(-F48)</f>
        <v/>
      </c>
      <c r="H48" s="5">
        <f>H_SO2*(1+Ka_S1/G48+Ka_S1*Ka_S2/G48^2)*RTL/(1+H_SO2*(1+Ka_S1/G48+Ka_S1*Ka_S2/G48^2)*RTL)</f>
        <v/>
      </c>
      <c r="I48" s="5">
        <f>B48*H48</f>
        <v/>
      </c>
      <c r="J48" s="5">
        <f>G48^2+Ka_S1*G48+Ka_S1*Ka_S2</f>
        <v/>
      </c>
      <c r="K48" s="5">
        <f>I48*G48^2/J48</f>
        <v/>
      </c>
      <c r="L48" s="5">
        <f>I48*Ka_S1*G48/J48</f>
        <v/>
      </c>
      <c r="M48" s="5">
        <f>I48*Ka_S1*Ka_S2/J48</f>
        <v/>
      </c>
      <c r="N48" s="5">
        <f>C48*G48/(G48+K_HSO4)</f>
        <v/>
      </c>
      <c r="O48" s="5">
        <f>C48*K_HSO4/(G48+K_HSO4)</f>
        <v/>
      </c>
      <c r="P48" s="5">
        <f>Ntot</f>
        <v/>
      </c>
      <c r="Q48" s="5">
        <f>Atot*H_NH3*(1+K_NH3*G48/K_w)*RTL/(1+H_NH3*(1+K_NH3*G48/K_w)*RTL)*(K_NH3*G48/K_w)/(1+K_NH3*G48/K_w)</f>
        <v/>
      </c>
      <c r="R48" s="5">
        <f>K_w/G48</f>
        <v/>
      </c>
      <c r="S48" s="12">
        <f>(G48+Q48-L48-2*M48-P48-R48-2*O48-N48)*1000000</f>
        <v/>
      </c>
      <c r="T48" s="5">
        <f>D48*H_H2O2*RTL/(1+H_H2O2*RTL)</f>
        <v/>
      </c>
      <c r="U48" s="5">
        <f>E48*H_O3*RTL/(1+H_O3*RTL)</f>
        <v/>
      </c>
      <c r="V48" s="5">
        <f>k_H2O2*G48*T48*L48/(1+Keq_H2O2*G48)</f>
        <v/>
      </c>
      <c r="W48" s="5">
        <f>(k_O3_a*K48+k_O3_b*L48+k_O3_c*M48)*U48</f>
        <v/>
      </c>
      <c r="X48" s="5">
        <f>V48+W48</f>
        <v/>
      </c>
    </row>
    <row r="49">
      <c r="A49" s="5">
        <f>A48+dt_min</f>
        <v/>
      </c>
      <c r="B49" s="5">
        <f>MAX(B48-X48*dt_min*60,0)</f>
        <v/>
      </c>
      <c r="C49" s="5">
        <f>C48+(B48-B49)</f>
        <v/>
      </c>
      <c r="D49" s="5">
        <f>MAX(D48-V48*dt_min*60,0)</f>
        <v/>
      </c>
      <c r="E49" s="5">
        <f>MAX(E48-W48*dt_min*60,0)</f>
        <v/>
      </c>
      <c r="F49" s="11" t="n">
        <v>6</v>
      </c>
      <c r="G49" s="5">
        <f>10^(-F49)</f>
        <v/>
      </c>
      <c r="H49" s="5">
        <f>H_SO2*(1+Ka_S1/G49+Ka_S1*Ka_S2/G49^2)*RTL/(1+H_SO2*(1+Ka_S1/G49+Ka_S1*Ka_S2/G49^2)*RTL)</f>
        <v/>
      </c>
      <c r="I49" s="5">
        <f>B49*H49</f>
        <v/>
      </c>
      <c r="J49" s="5">
        <f>G49^2+Ka_S1*G49+Ka_S1*Ka_S2</f>
        <v/>
      </c>
      <c r="K49" s="5">
        <f>I49*G49^2/J49</f>
        <v/>
      </c>
      <c r="L49" s="5">
        <f>I49*Ka_S1*G49/J49</f>
        <v/>
      </c>
      <c r="M49" s="5">
        <f>I49*Ka_S1*Ka_S2/J49</f>
        <v/>
      </c>
      <c r="N49" s="5">
        <f>C49*G49/(G49+K_HSO4)</f>
        <v/>
      </c>
      <c r="O49" s="5">
        <f>C49*K_HSO4/(G49+K_HSO4)</f>
        <v/>
      </c>
      <c r="P49" s="5">
        <f>Ntot</f>
        <v/>
      </c>
      <c r="Q49" s="5">
        <f>Atot*H_NH3*(1+K_NH3*G49/K_w)*RTL/(1+H_NH3*(1+K_NH3*G49/K_w)*RTL)*(K_NH3*G49/K_w)/(1+K_NH3*G49/K_w)</f>
        <v/>
      </c>
      <c r="R49" s="5">
        <f>K_w/G49</f>
        <v/>
      </c>
      <c r="S49" s="12">
        <f>(G49+Q49-L49-2*M49-P49-R49-2*O49-N49)*1000000</f>
        <v/>
      </c>
      <c r="T49" s="5">
        <f>D49*H_H2O2*RTL/(1+H_H2O2*RTL)</f>
        <v/>
      </c>
      <c r="U49" s="5">
        <f>E49*H_O3*RTL/(1+H_O3*RTL)</f>
        <v/>
      </c>
      <c r="V49" s="5">
        <f>k_H2O2*G49*T49*L49/(1+Keq_H2O2*G49)</f>
        <v/>
      </c>
      <c r="W49" s="5">
        <f>(k_O3_a*K49+k_O3_b*L49+k_O3_c*M49)*U49</f>
        <v/>
      </c>
      <c r="X49" s="5">
        <f>V49+W49</f>
        <v/>
      </c>
    </row>
    <row r="50">
      <c r="A50" s="5">
        <f>A49+dt_min</f>
        <v/>
      </c>
      <c r="B50" s="5">
        <f>MAX(B49-X49*dt_min*60,0)</f>
        <v/>
      </c>
      <c r="C50" s="5">
        <f>C49+(B49-B50)</f>
        <v/>
      </c>
      <c r="D50" s="5">
        <f>MAX(D49-V49*dt_min*60,0)</f>
        <v/>
      </c>
      <c r="E50" s="5">
        <f>MAX(E49-W49*dt_min*60,0)</f>
        <v/>
      </c>
      <c r="F50" s="11" t="n">
        <v>6</v>
      </c>
      <c r="G50" s="5">
        <f>10^(-F50)</f>
        <v/>
      </c>
      <c r="H50" s="5">
        <f>H_SO2*(1+Ka_S1/G50+Ka_S1*Ka_S2/G50^2)*RTL/(1+H_SO2*(1+Ka_S1/G50+Ka_S1*Ka_S2/G50^2)*RTL)</f>
        <v/>
      </c>
      <c r="I50" s="5">
        <f>B50*H50</f>
        <v/>
      </c>
      <c r="J50" s="5">
        <f>G50^2+Ka_S1*G50+Ka_S1*Ka_S2</f>
        <v/>
      </c>
      <c r="K50" s="5">
        <f>I50*G50^2/J50</f>
        <v/>
      </c>
      <c r="L50" s="5">
        <f>I50*Ka_S1*G50/J50</f>
        <v/>
      </c>
      <c r="M50" s="5">
        <f>I50*Ka_S1*Ka_S2/J50</f>
        <v/>
      </c>
      <c r="N50" s="5">
        <f>C50*G50/(G50+K_HSO4)</f>
        <v/>
      </c>
      <c r="O50" s="5">
        <f>C50*K_HSO4/(G50+K_HSO4)</f>
        <v/>
      </c>
      <c r="P50" s="5">
        <f>Ntot</f>
        <v/>
      </c>
      <c r="Q50" s="5">
        <f>Atot*H_NH3*(1+K_NH3*G50/K_w)*RTL/(1+H_NH3*(1+K_NH3*G50/K_w)*RTL)*(K_NH3*G50/K_w)/(1+K_NH3*G50/K_w)</f>
        <v/>
      </c>
      <c r="R50" s="5">
        <f>K_w/G50</f>
        <v/>
      </c>
      <c r="S50" s="12">
        <f>(G50+Q50-L50-2*M50-P50-R50-2*O50-N50)*1000000</f>
        <v/>
      </c>
      <c r="T50" s="5">
        <f>D50*H_H2O2*RTL/(1+H_H2O2*RTL)</f>
        <v/>
      </c>
      <c r="U50" s="5">
        <f>E50*H_O3*RTL/(1+H_O3*RTL)</f>
        <v/>
      </c>
      <c r="V50" s="5">
        <f>k_H2O2*G50*T50*L50/(1+Keq_H2O2*G50)</f>
        <v/>
      </c>
      <c r="W50" s="5">
        <f>(k_O3_a*K50+k_O3_b*L50+k_O3_c*M50)*U50</f>
        <v/>
      </c>
      <c r="X50" s="5">
        <f>V50+W50</f>
        <v/>
      </c>
    </row>
    <row r="51">
      <c r="A51" s="5">
        <f>A50+dt_min</f>
        <v/>
      </c>
      <c r="B51" s="5">
        <f>MAX(B50-X50*dt_min*60,0)</f>
        <v/>
      </c>
      <c r="C51" s="5">
        <f>C50+(B50-B51)</f>
        <v/>
      </c>
      <c r="D51" s="5">
        <f>MAX(D50-V50*dt_min*60,0)</f>
        <v/>
      </c>
      <c r="E51" s="5">
        <f>MAX(E50-W50*dt_min*60,0)</f>
        <v/>
      </c>
      <c r="F51" s="11" t="n">
        <v>6</v>
      </c>
      <c r="G51" s="5">
        <f>10^(-F51)</f>
        <v/>
      </c>
      <c r="H51" s="5">
        <f>H_SO2*(1+Ka_S1/G51+Ka_S1*Ka_S2/G51^2)*RTL/(1+H_SO2*(1+Ka_S1/G51+Ka_S1*Ka_S2/G51^2)*RTL)</f>
        <v/>
      </c>
      <c r="I51" s="5">
        <f>B51*H51</f>
        <v/>
      </c>
      <c r="J51" s="5">
        <f>G51^2+Ka_S1*G51+Ka_S1*Ka_S2</f>
        <v/>
      </c>
      <c r="K51" s="5">
        <f>I51*G51^2/J51</f>
        <v/>
      </c>
      <c r="L51" s="5">
        <f>I51*Ka_S1*G51/J51</f>
        <v/>
      </c>
      <c r="M51" s="5">
        <f>I51*Ka_S1*Ka_S2/J51</f>
        <v/>
      </c>
      <c r="N51" s="5">
        <f>C51*G51/(G51+K_HSO4)</f>
        <v/>
      </c>
      <c r="O51" s="5">
        <f>C51*K_HSO4/(G51+K_HSO4)</f>
        <v/>
      </c>
      <c r="P51" s="5">
        <f>Ntot</f>
        <v/>
      </c>
      <c r="Q51" s="5">
        <f>Atot*H_NH3*(1+K_NH3*G51/K_w)*RTL/(1+H_NH3*(1+K_NH3*G51/K_w)*RTL)*(K_NH3*G51/K_w)/(1+K_NH3*G51/K_w)</f>
        <v/>
      </c>
      <c r="R51" s="5">
        <f>K_w/G51</f>
        <v/>
      </c>
      <c r="S51" s="12">
        <f>(G51+Q51-L51-2*M51-P51-R51-2*O51-N51)*1000000</f>
        <v/>
      </c>
      <c r="T51" s="5">
        <f>D51*H_H2O2*RTL/(1+H_H2O2*RTL)</f>
        <v/>
      </c>
      <c r="U51" s="5">
        <f>E51*H_O3*RTL/(1+H_O3*RTL)</f>
        <v/>
      </c>
      <c r="V51" s="5">
        <f>k_H2O2*G51*T51*L51/(1+Keq_H2O2*G51)</f>
        <v/>
      </c>
      <c r="W51" s="5">
        <f>(k_O3_a*K51+k_O3_b*L51+k_O3_c*M51)*U51</f>
        <v/>
      </c>
      <c r="X51" s="5">
        <f>V51+W51</f>
        <v/>
      </c>
    </row>
    <row r="52">
      <c r="A52" s="5">
        <f>A51+dt_min</f>
        <v/>
      </c>
      <c r="B52" s="5">
        <f>MAX(B51-X51*dt_min*60,0)</f>
        <v/>
      </c>
      <c r="C52" s="5">
        <f>C51+(B51-B52)</f>
        <v/>
      </c>
      <c r="D52" s="5">
        <f>MAX(D51-V51*dt_min*60,0)</f>
        <v/>
      </c>
      <c r="E52" s="5">
        <f>MAX(E51-W51*dt_min*60,0)</f>
        <v/>
      </c>
      <c r="F52" s="11" t="n">
        <v>6</v>
      </c>
      <c r="G52" s="5">
        <f>10^(-F52)</f>
        <v/>
      </c>
      <c r="H52" s="5">
        <f>H_SO2*(1+Ka_S1/G52+Ka_S1*Ka_S2/G52^2)*RTL/(1+H_SO2*(1+Ka_S1/G52+Ka_S1*Ka_S2/G52^2)*RTL)</f>
        <v/>
      </c>
      <c r="I52" s="5">
        <f>B52*H52</f>
        <v/>
      </c>
      <c r="J52" s="5">
        <f>G52^2+Ka_S1*G52+Ka_S1*Ka_S2</f>
        <v/>
      </c>
      <c r="K52" s="5">
        <f>I52*G52^2/J52</f>
        <v/>
      </c>
      <c r="L52" s="5">
        <f>I52*Ka_S1*G52/J52</f>
        <v/>
      </c>
      <c r="M52" s="5">
        <f>I52*Ka_S1*Ka_S2/J52</f>
        <v/>
      </c>
      <c r="N52" s="5">
        <f>C52*G52/(G52+K_HSO4)</f>
        <v/>
      </c>
      <c r="O52" s="5">
        <f>C52*K_HSO4/(G52+K_HSO4)</f>
        <v/>
      </c>
      <c r="P52" s="5">
        <f>Ntot</f>
        <v/>
      </c>
      <c r="Q52" s="5">
        <f>Atot*H_NH3*(1+K_NH3*G52/K_w)*RTL/(1+H_NH3*(1+K_NH3*G52/K_w)*RTL)*(K_NH3*G52/K_w)/(1+K_NH3*G52/K_w)</f>
        <v/>
      </c>
      <c r="R52" s="5">
        <f>K_w/G52</f>
        <v/>
      </c>
      <c r="S52" s="12">
        <f>(G52+Q52-L52-2*M52-P52-R52-2*O52-N52)*1000000</f>
        <v/>
      </c>
      <c r="T52" s="5">
        <f>D52*H_H2O2*RTL/(1+H_H2O2*RTL)</f>
        <v/>
      </c>
      <c r="U52" s="5">
        <f>E52*H_O3*RTL/(1+H_O3*RTL)</f>
        <v/>
      </c>
      <c r="V52" s="5">
        <f>k_H2O2*G52*T52*L52/(1+Keq_H2O2*G52)</f>
        <v/>
      </c>
      <c r="W52" s="5">
        <f>(k_O3_a*K52+k_O3_b*L52+k_O3_c*M52)*U52</f>
        <v/>
      </c>
      <c r="X52" s="5">
        <f>V52+W52</f>
        <v/>
      </c>
    </row>
    <row r="53">
      <c r="A53" s="5">
        <f>A52+dt_min</f>
        <v/>
      </c>
      <c r="B53" s="5">
        <f>MAX(B52-X52*dt_min*60,0)</f>
        <v/>
      </c>
      <c r="C53" s="5">
        <f>C52+(B52-B53)</f>
        <v/>
      </c>
      <c r="D53" s="5">
        <f>MAX(D52-V52*dt_min*60,0)</f>
        <v/>
      </c>
      <c r="E53" s="5">
        <f>MAX(E52-W52*dt_min*60,0)</f>
        <v/>
      </c>
      <c r="F53" s="11" t="n">
        <v>6</v>
      </c>
      <c r="G53" s="5">
        <f>10^(-F53)</f>
        <v/>
      </c>
      <c r="H53" s="5">
        <f>H_SO2*(1+Ka_S1/G53+Ka_S1*Ka_S2/G53^2)*RTL/(1+H_SO2*(1+Ka_S1/G53+Ka_S1*Ka_S2/G53^2)*RTL)</f>
        <v/>
      </c>
      <c r="I53" s="5">
        <f>B53*H53</f>
        <v/>
      </c>
      <c r="J53" s="5">
        <f>G53^2+Ka_S1*G53+Ka_S1*Ka_S2</f>
        <v/>
      </c>
      <c r="K53" s="5">
        <f>I53*G53^2/J53</f>
        <v/>
      </c>
      <c r="L53" s="5">
        <f>I53*Ka_S1*G53/J53</f>
        <v/>
      </c>
      <c r="M53" s="5">
        <f>I53*Ka_S1*Ka_S2/J53</f>
        <v/>
      </c>
      <c r="N53" s="5">
        <f>C53*G53/(G53+K_HSO4)</f>
        <v/>
      </c>
      <c r="O53" s="5">
        <f>C53*K_HSO4/(G53+K_HSO4)</f>
        <v/>
      </c>
      <c r="P53" s="5">
        <f>Ntot</f>
        <v/>
      </c>
      <c r="Q53" s="5">
        <f>Atot*H_NH3*(1+K_NH3*G53/K_w)*RTL/(1+H_NH3*(1+K_NH3*G53/K_w)*RTL)*(K_NH3*G53/K_w)/(1+K_NH3*G53/K_w)</f>
        <v/>
      </c>
      <c r="R53" s="5">
        <f>K_w/G53</f>
        <v/>
      </c>
      <c r="S53" s="12">
        <f>(G53+Q53-L53-2*M53-P53-R53-2*O53-N53)*1000000</f>
        <v/>
      </c>
      <c r="T53" s="5">
        <f>D53*H_H2O2*RTL/(1+H_H2O2*RTL)</f>
        <v/>
      </c>
      <c r="U53" s="5">
        <f>E53*H_O3*RTL/(1+H_O3*RTL)</f>
        <v/>
      </c>
      <c r="V53" s="5">
        <f>k_H2O2*G53*T53*L53/(1+Keq_H2O2*G53)</f>
        <v/>
      </c>
      <c r="W53" s="5">
        <f>(k_O3_a*K53+k_O3_b*L53+k_O3_c*M53)*U53</f>
        <v/>
      </c>
      <c r="X53" s="5">
        <f>V53+W53</f>
        <v/>
      </c>
    </row>
    <row r="54">
      <c r="A54" s="5">
        <f>A53+dt_min</f>
        <v/>
      </c>
      <c r="B54" s="5">
        <f>MAX(B53-X53*dt_min*60,0)</f>
        <v/>
      </c>
      <c r="C54" s="5">
        <f>C53+(B53-B54)</f>
        <v/>
      </c>
      <c r="D54" s="5">
        <f>MAX(D53-V53*dt_min*60,0)</f>
        <v/>
      </c>
      <c r="E54" s="5">
        <f>MAX(E53-W53*dt_min*60,0)</f>
        <v/>
      </c>
      <c r="F54" s="11" t="n">
        <v>6</v>
      </c>
      <c r="G54" s="5">
        <f>10^(-F54)</f>
        <v/>
      </c>
      <c r="H54" s="5">
        <f>H_SO2*(1+Ka_S1/G54+Ka_S1*Ka_S2/G54^2)*RTL/(1+H_SO2*(1+Ka_S1/G54+Ka_S1*Ka_S2/G54^2)*RTL)</f>
        <v/>
      </c>
      <c r="I54" s="5">
        <f>B54*H54</f>
        <v/>
      </c>
      <c r="J54" s="5">
        <f>G54^2+Ka_S1*G54+Ka_S1*Ka_S2</f>
        <v/>
      </c>
      <c r="K54" s="5">
        <f>I54*G54^2/J54</f>
        <v/>
      </c>
      <c r="L54" s="5">
        <f>I54*Ka_S1*G54/J54</f>
        <v/>
      </c>
      <c r="M54" s="5">
        <f>I54*Ka_S1*Ka_S2/J54</f>
        <v/>
      </c>
      <c r="N54" s="5">
        <f>C54*G54/(G54+K_HSO4)</f>
        <v/>
      </c>
      <c r="O54" s="5">
        <f>C54*K_HSO4/(G54+K_HSO4)</f>
        <v/>
      </c>
      <c r="P54" s="5">
        <f>Ntot</f>
        <v/>
      </c>
      <c r="Q54" s="5">
        <f>Atot*H_NH3*(1+K_NH3*G54/K_w)*RTL/(1+H_NH3*(1+K_NH3*G54/K_w)*RTL)*(K_NH3*G54/K_w)/(1+K_NH3*G54/K_w)</f>
        <v/>
      </c>
      <c r="R54" s="5">
        <f>K_w/G54</f>
        <v/>
      </c>
      <c r="S54" s="12">
        <f>(G54+Q54-L54-2*M54-P54-R54-2*O54-N54)*1000000</f>
        <v/>
      </c>
      <c r="T54" s="5">
        <f>D54*H_H2O2*RTL/(1+H_H2O2*RTL)</f>
        <v/>
      </c>
      <c r="U54" s="5">
        <f>E54*H_O3*RTL/(1+H_O3*RTL)</f>
        <v/>
      </c>
      <c r="V54" s="5">
        <f>k_H2O2*G54*T54*L54/(1+Keq_H2O2*G54)</f>
        <v/>
      </c>
      <c r="W54" s="5">
        <f>(k_O3_a*K54+k_O3_b*L54+k_O3_c*M54)*U54</f>
        <v/>
      </c>
      <c r="X54" s="5">
        <f>V54+W54</f>
        <v/>
      </c>
    </row>
    <row r="55">
      <c r="A55" s="5">
        <f>A54+dt_min</f>
        <v/>
      </c>
      <c r="B55" s="5">
        <f>MAX(B54-X54*dt_min*60,0)</f>
        <v/>
      </c>
      <c r="C55" s="5">
        <f>C54+(B54-B55)</f>
        <v/>
      </c>
      <c r="D55" s="5">
        <f>MAX(D54-V54*dt_min*60,0)</f>
        <v/>
      </c>
      <c r="E55" s="5">
        <f>MAX(E54-W54*dt_min*60,0)</f>
        <v/>
      </c>
      <c r="F55" s="11" t="n">
        <v>6</v>
      </c>
      <c r="G55" s="5">
        <f>10^(-F55)</f>
        <v/>
      </c>
      <c r="H55" s="5">
        <f>H_SO2*(1+Ka_S1/G55+Ka_S1*Ka_S2/G55^2)*RTL/(1+H_SO2*(1+Ka_S1/G55+Ka_S1*Ka_S2/G55^2)*RTL)</f>
        <v/>
      </c>
      <c r="I55" s="5">
        <f>B55*H55</f>
        <v/>
      </c>
      <c r="J55" s="5">
        <f>G55^2+Ka_S1*G55+Ka_S1*Ka_S2</f>
        <v/>
      </c>
      <c r="K55" s="5">
        <f>I55*G55^2/J55</f>
        <v/>
      </c>
      <c r="L55" s="5">
        <f>I55*Ka_S1*G55/J55</f>
        <v/>
      </c>
      <c r="M55" s="5">
        <f>I55*Ka_S1*Ka_S2/J55</f>
        <v/>
      </c>
      <c r="N55" s="5">
        <f>C55*G55/(G55+K_HSO4)</f>
        <v/>
      </c>
      <c r="O55" s="5">
        <f>C55*K_HSO4/(G55+K_HSO4)</f>
        <v/>
      </c>
      <c r="P55" s="5">
        <f>Ntot</f>
        <v/>
      </c>
      <c r="Q55" s="5">
        <f>Atot*H_NH3*(1+K_NH3*G55/K_w)*RTL/(1+H_NH3*(1+K_NH3*G55/K_w)*RTL)*(K_NH3*G55/K_w)/(1+K_NH3*G55/K_w)</f>
        <v/>
      </c>
      <c r="R55" s="5">
        <f>K_w/G55</f>
        <v/>
      </c>
      <c r="S55" s="12">
        <f>(G55+Q55-L55-2*M55-P55-R55-2*O55-N55)*1000000</f>
        <v/>
      </c>
      <c r="T55" s="5">
        <f>D55*H_H2O2*RTL/(1+H_H2O2*RTL)</f>
        <v/>
      </c>
      <c r="U55" s="5">
        <f>E55*H_O3*RTL/(1+H_O3*RTL)</f>
        <v/>
      </c>
      <c r="V55" s="5">
        <f>k_H2O2*G55*T55*L55/(1+Keq_H2O2*G55)</f>
        <v/>
      </c>
      <c r="W55" s="5">
        <f>(k_O3_a*K55+k_O3_b*L55+k_O3_c*M55)*U55</f>
        <v/>
      </c>
      <c r="X55" s="5">
        <f>V55+W55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3" t="inlineStr">
        <is>
          <t>Sub SolveAllRows()</t>
        </is>
      </c>
    </row>
    <row r="2">
      <c r="A2" s="13" t="inlineStr">
        <is>
          <t xml:space="preserve">    ' Runs Goal Seek on every row of GoalSeek_Method (rows 5 to 55).</t>
        </is>
      </c>
    </row>
    <row r="3">
      <c r="A3" s="13" t="inlineStr">
        <is>
          <t xml:space="preserve">    ' Alt+F11 &gt; Insert &gt; Module &gt; paste &gt; F5. Save as .xlsm to keep it.</t>
        </is>
      </c>
    </row>
    <row r="4">
      <c r="A4" s="13" t="inlineStr">
        <is>
          <t xml:space="preserve">    Dim r As Long</t>
        </is>
      </c>
    </row>
    <row r="5">
      <c r="A5" s="13" t="inlineStr">
        <is>
          <t xml:space="preserve">    With Worksheets("GoalSeek_Method")</t>
        </is>
      </c>
    </row>
    <row r="6">
      <c r="A6" s="13" t="inlineStr">
        <is>
          <t xml:space="preserve">        For r = 5 To 55</t>
        </is>
      </c>
    </row>
    <row r="7">
      <c r="A7" s="13" t="inlineStr">
        <is>
          <t xml:space="preserve">            .Cells(r, "F").Value = 6</t>
        </is>
      </c>
    </row>
    <row r="8">
      <c r="A8" s="13" t="inlineStr">
        <is>
          <t xml:space="preserve">            .Cells(r, "S").GoalSeek Goal:=0, ChangingCell:=.Cells(r, "F")</t>
        </is>
      </c>
    </row>
    <row r="9">
      <c r="A9" s="13" t="inlineStr">
        <is>
          <t xml:space="preserve">        Next r</t>
        </is>
      </c>
    </row>
    <row r="10">
      <c r="A10" s="13" t="inlineStr">
        <is>
          <t xml:space="preserve">    End With</t>
        </is>
      </c>
    </row>
    <row r="11">
      <c r="A11" s="13" t="inlineStr">
        <is>
          <t>End Sub</t>
        </is>
      </c>
    </row>
    <row r="14">
      <c r="A14" t="inlineStr">
        <is>
          <t>Why column S is in µM on that sheet: Goal Seek stops once the target is within 0.001, and the residual in mol/L is ~1e-4 to begin with, so it would 'succeed' without moving. In µM, 0.001 µM is precise enough.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2026-10-14T18:31:48Z</dcterms:created>
  <dcterms:modified xsi:type="dcterms:W3CDTF">2026-10-14T18:31:48Z</dcterms:modified>
</cp:coreProperties>
</file>